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PPUcka\Private\Manuela\Documents\FINANCIJE\2026\FINANCIJSKI PLAN 2026-2028\FINANCIJSKI PLAN 2026-2028 FINAL\"/>
    </mc:Choice>
  </mc:AlternateContent>
  <xr:revisionPtr revIDLastSave="0" documentId="13_ncr:1_{65548009-2BF7-4DB7-99F5-8449A04F86C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ASLOVNICA" sheetId="9" r:id="rId1"/>
    <sheet name="SAŽETAK" sheetId="1" r:id="rId2"/>
    <sheet name=" Račun prihoda i rashoda" sheetId="3" r:id="rId3"/>
    <sheet name="Rashodi prema izvorima finan" sheetId="5" r:id="rId4"/>
    <sheet name="Rashodi prema funkcijskoj k " sheetId="8" r:id="rId5"/>
    <sheet name="POSEBNI DIO" sheetId="7" r:id="rId6"/>
  </sheets>
  <definedNames>
    <definedName name="_xlnm.Print_Area" localSheetId="2">' Račun prihoda i rashoda'!$A$1:$K$119</definedName>
    <definedName name="_xlnm.Print_Area" localSheetId="0">NASLOVNICA!$A$1:$K$52</definedName>
    <definedName name="_xlnm.Print_Area" localSheetId="1">SAŽETAK!$B$2:$K$28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3" l="1"/>
  <c r="I52" i="3"/>
  <c r="J52" i="3"/>
  <c r="K52" i="3"/>
  <c r="H60" i="3"/>
  <c r="I60" i="3"/>
  <c r="J60" i="3"/>
  <c r="K60" i="3"/>
  <c r="G52" i="3"/>
  <c r="H95" i="3"/>
  <c r="I95" i="3"/>
  <c r="J95" i="3"/>
  <c r="K95" i="3"/>
  <c r="G95" i="3"/>
  <c r="H96" i="3"/>
  <c r="I96" i="3"/>
  <c r="J96" i="3"/>
  <c r="K96" i="3"/>
  <c r="G96" i="3"/>
  <c r="G236" i="7"/>
  <c r="H236" i="7"/>
  <c r="I236" i="7"/>
  <c r="J236" i="7"/>
  <c r="F236" i="7"/>
  <c r="G187" i="7"/>
  <c r="H187" i="7"/>
  <c r="I187" i="7"/>
  <c r="J187" i="7"/>
  <c r="F187" i="7"/>
  <c r="H101" i="3"/>
  <c r="I101" i="3"/>
  <c r="I100" i="3" s="1"/>
  <c r="J101" i="3"/>
  <c r="J100" i="3" s="1"/>
  <c r="K101" i="3"/>
  <c r="K100" i="3" s="1"/>
  <c r="G101" i="3"/>
  <c r="D15" i="5"/>
  <c r="E15" i="5"/>
  <c r="F15" i="5"/>
  <c r="G15" i="5"/>
  <c r="C15" i="5"/>
  <c r="F8" i="5"/>
  <c r="G8" i="5"/>
  <c r="E8" i="5"/>
  <c r="D58" i="5"/>
  <c r="E58" i="5"/>
  <c r="F58" i="5"/>
  <c r="G58" i="5"/>
  <c r="C58" i="5"/>
  <c r="C31" i="5"/>
  <c r="D31" i="5"/>
  <c r="E31" i="5"/>
  <c r="F31" i="5"/>
  <c r="G31" i="5"/>
  <c r="D69" i="5"/>
  <c r="D68" i="5" s="1"/>
  <c r="E69" i="5"/>
  <c r="E68" i="5" s="1"/>
  <c r="F69" i="5"/>
  <c r="F68" i="5" s="1"/>
  <c r="G69" i="5"/>
  <c r="C69" i="5"/>
  <c r="C68" i="5" s="1"/>
  <c r="D49" i="5"/>
  <c r="E49" i="5"/>
  <c r="E48" i="5" s="1"/>
  <c r="F49" i="5"/>
  <c r="G49" i="5"/>
  <c r="C49" i="5"/>
  <c r="G23" i="7"/>
  <c r="G22" i="7" s="1"/>
  <c r="H23" i="7"/>
  <c r="H22" i="7" s="1"/>
  <c r="I23" i="7"/>
  <c r="I22" i="7" s="1"/>
  <c r="J23" i="7"/>
  <c r="J22" i="7" s="1"/>
  <c r="F23" i="7"/>
  <c r="F22" i="7" s="1"/>
  <c r="G20" i="7"/>
  <c r="H20" i="7"/>
  <c r="I20" i="7"/>
  <c r="J20" i="7"/>
  <c r="F20" i="7"/>
  <c r="G18" i="7"/>
  <c r="H18" i="7"/>
  <c r="I18" i="7"/>
  <c r="J18" i="7"/>
  <c r="F18" i="7"/>
  <c r="I10" i="7"/>
  <c r="J10" i="7"/>
  <c r="H10" i="7"/>
  <c r="G222" i="7"/>
  <c r="G221" i="7" s="1"/>
  <c r="H222" i="7"/>
  <c r="H221" i="7" s="1"/>
  <c r="I222" i="7"/>
  <c r="I221" i="7" s="1"/>
  <c r="J222" i="7"/>
  <c r="J221" i="7" s="1"/>
  <c r="F222" i="7"/>
  <c r="F221" i="7" s="1"/>
  <c r="G225" i="7"/>
  <c r="H225" i="7"/>
  <c r="I225" i="7"/>
  <c r="J225" i="7"/>
  <c r="F225" i="7"/>
  <c r="G239" i="7"/>
  <c r="H239" i="7"/>
  <c r="I239" i="7"/>
  <c r="J239" i="7"/>
  <c r="F239" i="7"/>
  <c r="G241" i="7"/>
  <c r="H241" i="7"/>
  <c r="I241" i="7"/>
  <c r="J241" i="7"/>
  <c r="F241" i="7"/>
  <c r="G218" i="7"/>
  <c r="H218" i="7"/>
  <c r="I218" i="7"/>
  <c r="J218" i="7"/>
  <c r="F218" i="7"/>
  <c r="G214" i="7"/>
  <c r="H214" i="7"/>
  <c r="I214" i="7"/>
  <c r="J214" i="7"/>
  <c r="F214" i="7"/>
  <c r="G208" i="7"/>
  <c r="H208" i="7"/>
  <c r="I208" i="7"/>
  <c r="J208" i="7"/>
  <c r="F208" i="7"/>
  <c r="G206" i="7"/>
  <c r="H206" i="7"/>
  <c r="I206" i="7"/>
  <c r="J206" i="7"/>
  <c r="F206" i="7"/>
  <c r="G167" i="7"/>
  <c r="H167" i="7"/>
  <c r="I167" i="7"/>
  <c r="J167" i="7"/>
  <c r="F167" i="7"/>
  <c r="G165" i="7"/>
  <c r="H165" i="7"/>
  <c r="I165" i="7"/>
  <c r="J165" i="7"/>
  <c r="F165" i="7"/>
  <c r="G159" i="7"/>
  <c r="H159" i="7"/>
  <c r="I159" i="7"/>
  <c r="J159" i="7"/>
  <c r="F159" i="7"/>
  <c r="G63" i="7"/>
  <c r="H63" i="7"/>
  <c r="I63" i="7"/>
  <c r="J63" i="7"/>
  <c r="F63" i="7"/>
  <c r="D65" i="5"/>
  <c r="E65" i="5"/>
  <c r="E64" i="5" s="1"/>
  <c r="F65" i="5"/>
  <c r="F64" i="5" s="1"/>
  <c r="G65" i="5"/>
  <c r="G64" i="5" s="1"/>
  <c r="C65" i="5"/>
  <c r="G198" i="7"/>
  <c r="H198" i="7"/>
  <c r="I198" i="7"/>
  <c r="J198" i="7"/>
  <c r="F198" i="7"/>
  <c r="G202" i="7"/>
  <c r="H202" i="7"/>
  <c r="I202" i="7"/>
  <c r="J202" i="7"/>
  <c r="F202" i="7"/>
  <c r="G154" i="7"/>
  <c r="H154" i="7"/>
  <c r="I154" i="7"/>
  <c r="J154" i="7"/>
  <c r="F154" i="7"/>
  <c r="G150" i="7"/>
  <c r="H150" i="7"/>
  <c r="I150" i="7"/>
  <c r="J150" i="7"/>
  <c r="G120" i="7"/>
  <c r="H120" i="7"/>
  <c r="I120" i="7"/>
  <c r="J120" i="7"/>
  <c r="G127" i="7"/>
  <c r="H127" i="7"/>
  <c r="I127" i="7"/>
  <c r="J127" i="7"/>
  <c r="F127" i="7"/>
  <c r="G146" i="7"/>
  <c r="H146" i="7"/>
  <c r="I146" i="7"/>
  <c r="J146" i="7"/>
  <c r="F146" i="7"/>
  <c r="G189" i="7"/>
  <c r="D53" i="5"/>
  <c r="D42" i="5"/>
  <c r="D35" i="5"/>
  <c r="H117" i="3"/>
  <c r="H116" i="3" s="1"/>
  <c r="I117" i="3"/>
  <c r="I116" i="3" s="1"/>
  <c r="J117" i="3"/>
  <c r="J116" i="3" s="1"/>
  <c r="K117" i="3"/>
  <c r="K116" i="3" s="1"/>
  <c r="G117" i="3"/>
  <c r="G116" i="3" s="1"/>
  <c r="I189" i="7"/>
  <c r="J189" i="7"/>
  <c r="H189" i="7"/>
  <c r="F53" i="5"/>
  <c r="G53" i="5"/>
  <c r="E53" i="5"/>
  <c r="F42" i="5"/>
  <c r="F41" i="5" s="1"/>
  <c r="G42" i="5"/>
  <c r="G41" i="5" s="1"/>
  <c r="E42" i="5"/>
  <c r="E41" i="5" s="1"/>
  <c r="F35" i="5"/>
  <c r="F34" i="5" s="1"/>
  <c r="G35" i="5"/>
  <c r="G34" i="5" s="1"/>
  <c r="E35" i="5"/>
  <c r="E34" i="5" s="1"/>
  <c r="H43" i="3"/>
  <c r="I43" i="3"/>
  <c r="J43" i="3"/>
  <c r="K43" i="3"/>
  <c r="G43" i="3"/>
  <c r="G118" i="7"/>
  <c r="H118" i="7"/>
  <c r="I118" i="7"/>
  <c r="J118" i="7"/>
  <c r="F118" i="7"/>
  <c r="G68" i="5"/>
  <c r="D21" i="5"/>
  <c r="E21" i="5"/>
  <c r="F21" i="5"/>
  <c r="G21" i="5"/>
  <c r="C21" i="5"/>
  <c r="H108" i="3"/>
  <c r="I108" i="3"/>
  <c r="J108" i="3"/>
  <c r="K108" i="3"/>
  <c r="G108" i="3"/>
  <c r="H114" i="3"/>
  <c r="I114" i="3"/>
  <c r="J114" i="3"/>
  <c r="K114" i="3"/>
  <c r="G114" i="3"/>
  <c r="G16" i="1"/>
  <c r="G13" i="1"/>
  <c r="F120" i="7"/>
  <c r="G27" i="7"/>
  <c r="H27" i="7"/>
  <c r="I27" i="7"/>
  <c r="J27" i="7"/>
  <c r="F27" i="7"/>
  <c r="H131" i="7"/>
  <c r="I131" i="7"/>
  <c r="J131" i="7"/>
  <c r="G131" i="7"/>
  <c r="H173" i="7"/>
  <c r="I173" i="7"/>
  <c r="J173" i="7"/>
  <c r="H170" i="7"/>
  <c r="I170" i="7"/>
  <c r="J170" i="7"/>
  <c r="H148" i="7"/>
  <c r="I148" i="7"/>
  <c r="J148" i="7"/>
  <c r="H94" i="7"/>
  <c r="I94" i="7"/>
  <c r="J94" i="7"/>
  <c r="H90" i="7"/>
  <c r="I90" i="7"/>
  <c r="J90" i="7"/>
  <c r="H81" i="7"/>
  <c r="I81" i="7"/>
  <c r="J81" i="7"/>
  <c r="H79" i="7"/>
  <c r="I79" i="7"/>
  <c r="J79" i="7"/>
  <c r="H71" i="7"/>
  <c r="I71" i="7"/>
  <c r="J71" i="7"/>
  <c r="H61" i="7"/>
  <c r="I61" i="7"/>
  <c r="J61" i="7"/>
  <c r="H38" i="7"/>
  <c r="I38" i="7"/>
  <c r="J38" i="7"/>
  <c r="H34" i="7"/>
  <c r="I34" i="7"/>
  <c r="J34" i="7"/>
  <c r="H25" i="7"/>
  <c r="I25" i="7"/>
  <c r="J25" i="7"/>
  <c r="H15" i="7"/>
  <c r="I15" i="7"/>
  <c r="J15" i="7"/>
  <c r="H13" i="7"/>
  <c r="I13" i="7"/>
  <c r="J13" i="7"/>
  <c r="E8" i="8"/>
  <c r="E7" i="8" s="1"/>
  <c r="F8" i="8"/>
  <c r="F7" i="8" s="1"/>
  <c r="G8" i="8"/>
  <c r="G7" i="8" s="1"/>
  <c r="E25" i="5"/>
  <c r="E24" i="5" s="1"/>
  <c r="F25" i="5"/>
  <c r="G25" i="5"/>
  <c r="E19" i="5"/>
  <c r="F19" i="5"/>
  <c r="G19" i="5"/>
  <c r="E13" i="5"/>
  <c r="F13" i="5"/>
  <c r="G13" i="5"/>
  <c r="E11" i="5"/>
  <c r="F11" i="5"/>
  <c r="G11" i="5"/>
  <c r="I105" i="3"/>
  <c r="J105" i="3"/>
  <c r="K105" i="3"/>
  <c r="I93" i="3"/>
  <c r="I92" i="3" s="1"/>
  <c r="J93" i="3"/>
  <c r="J92" i="3" s="1"/>
  <c r="K93" i="3"/>
  <c r="K92" i="3" s="1"/>
  <c r="I90" i="3"/>
  <c r="I89" i="3" s="1"/>
  <c r="J90" i="3"/>
  <c r="J89" i="3" s="1"/>
  <c r="K90" i="3"/>
  <c r="K89" i="3" s="1"/>
  <c r="I82" i="3"/>
  <c r="J82" i="3"/>
  <c r="K82" i="3"/>
  <c r="I72" i="3"/>
  <c r="J72" i="3"/>
  <c r="K72" i="3"/>
  <c r="I65" i="3"/>
  <c r="J65" i="3"/>
  <c r="K65" i="3"/>
  <c r="I61" i="3"/>
  <c r="J61" i="3"/>
  <c r="K61" i="3"/>
  <c r="I58" i="3"/>
  <c r="J58" i="3"/>
  <c r="K58" i="3"/>
  <c r="I56" i="3"/>
  <c r="J56" i="3"/>
  <c r="K56" i="3"/>
  <c r="I54" i="3"/>
  <c r="J54" i="3"/>
  <c r="K54" i="3"/>
  <c r="I45" i="3"/>
  <c r="J45" i="3"/>
  <c r="K45" i="3"/>
  <c r="I39" i="3"/>
  <c r="I38" i="3" s="1"/>
  <c r="J39" i="3"/>
  <c r="J38" i="3" s="1"/>
  <c r="K39" i="3"/>
  <c r="K38" i="3" s="1"/>
  <c r="I36" i="3"/>
  <c r="J36" i="3"/>
  <c r="K36" i="3"/>
  <c r="I33" i="3"/>
  <c r="J33" i="3"/>
  <c r="K33" i="3"/>
  <c r="I30" i="3"/>
  <c r="I29" i="3" s="1"/>
  <c r="J30" i="3"/>
  <c r="J29" i="3" s="1"/>
  <c r="K30" i="3"/>
  <c r="K29" i="3" s="1"/>
  <c r="I27" i="3"/>
  <c r="I26" i="3" s="1"/>
  <c r="J27" i="3"/>
  <c r="J26" i="3" s="1"/>
  <c r="K27" i="3"/>
  <c r="K26" i="3" s="1"/>
  <c r="I23" i="3"/>
  <c r="J23" i="3"/>
  <c r="K23" i="3"/>
  <c r="I21" i="3"/>
  <c r="J21" i="3"/>
  <c r="K21" i="3"/>
  <c r="I14" i="3"/>
  <c r="J14" i="3"/>
  <c r="K14" i="3"/>
  <c r="H18" i="3"/>
  <c r="I18" i="3"/>
  <c r="J18" i="3"/>
  <c r="K18" i="3"/>
  <c r="G18" i="3"/>
  <c r="J16" i="1"/>
  <c r="K16" i="1"/>
  <c r="I16" i="1"/>
  <c r="J13" i="1"/>
  <c r="K13" i="1"/>
  <c r="I13" i="1"/>
  <c r="F10" i="7"/>
  <c r="F13" i="7"/>
  <c r="F15" i="7"/>
  <c r="F25" i="7"/>
  <c r="F34" i="7"/>
  <c r="F38" i="7"/>
  <c r="F61" i="7"/>
  <c r="F71" i="7"/>
  <c r="F79" i="7"/>
  <c r="F81" i="7"/>
  <c r="F90" i="7"/>
  <c r="F94" i="7"/>
  <c r="F131" i="7"/>
  <c r="F148" i="7"/>
  <c r="F150" i="7"/>
  <c r="F170" i="7"/>
  <c r="F173" i="7"/>
  <c r="F189" i="7"/>
  <c r="H27" i="1"/>
  <c r="I42" i="3" l="1"/>
  <c r="J169" i="7"/>
  <c r="H169" i="7"/>
  <c r="F48" i="5"/>
  <c r="G24" i="5"/>
  <c r="G48" i="5"/>
  <c r="G23" i="5" s="1"/>
  <c r="D48" i="5"/>
  <c r="F24" i="5"/>
  <c r="F23" i="5" s="1"/>
  <c r="F169" i="7"/>
  <c r="I169" i="7"/>
  <c r="G17" i="7"/>
  <c r="I17" i="7"/>
  <c r="I9" i="7" s="1"/>
  <c r="H17" i="7"/>
  <c r="H9" i="7" s="1"/>
  <c r="F17" i="7"/>
  <c r="F9" i="7" s="1"/>
  <c r="J17" i="7"/>
  <c r="J9" i="7" s="1"/>
  <c r="J220" i="7"/>
  <c r="H220" i="7"/>
  <c r="G220" i="7"/>
  <c r="F220" i="7"/>
  <c r="I220" i="7"/>
  <c r="F213" i="7"/>
  <c r="F212" i="7" s="1"/>
  <c r="I213" i="7"/>
  <c r="I212" i="7" s="1"/>
  <c r="H213" i="7"/>
  <c r="H212" i="7" s="1"/>
  <c r="J213" i="7"/>
  <c r="J212" i="7" s="1"/>
  <c r="G213" i="7"/>
  <c r="G212" i="7" s="1"/>
  <c r="F205" i="7"/>
  <c r="F204" i="7" s="1"/>
  <c r="G205" i="7"/>
  <c r="G204" i="7" s="1"/>
  <c r="J205" i="7"/>
  <c r="J204" i="7" s="1"/>
  <c r="I205" i="7"/>
  <c r="I204" i="7" s="1"/>
  <c r="H205" i="7"/>
  <c r="H204" i="7" s="1"/>
  <c r="G158" i="7"/>
  <c r="G157" i="7" s="1"/>
  <c r="J158" i="7"/>
  <c r="J157" i="7" s="1"/>
  <c r="I158" i="7"/>
  <c r="I157" i="7" s="1"/>
  <c r="H158" i="7"/>
  <c r="H157" i="7" s="1"/>
  <c r="F158" i="7"/>
  <c r="F157" i="7" s="1"/>
  <c r="G197" i="7"/>
  <c r="G196" i="7" s="1"/>
  <c r="J197" i="7"/>
  <c r="J196" i="7" s="1"/>
  <c r="F197" i="7"/>
  <c r="F196" i="7" s="1"/>
  <c r="I197" i="7"/>
  <c r="I196" i="7" s="1"/>
  <c r="H197" i="7"/>
  <c r="H196" i="7" s="1"/>
  <c r="F130" i="7"/>
  <c r="F129" i="7" s="1"/>
  <c r="J130" i="7"/>
  <c r="J129" i="7" s="1"/>
  <c r="I130" i="7"/>
  <c r="I129" i="7" s="1"/>
  <c r="H130" i="7"/>
  <c r="H129" i="7" s="1"/>
  <c r="J89" i="7"/>
  <c r="J88" i="7" s="1"/>
  <c r="I89" i="7"/>
  <c r="I88" i="7" s="1"/>
  <c r="H89" i="7"/>
  <c r="H88" i="7" s="1"/>
  <c r="F89" i="7"/>
  <c r="F88" i="7" s="1"/>
  <c r="K104" i="3"/>
  <c r="K99" i="3" s="1"/>
  <c r="K42" i="3"/>
  <c r="E23" i="5"/>
  <c r="J42" i="3"/>
  <c r="K17" i="1"/>
  <c r="J104" i="3"/>
  <c r="J99" i="3" s="1"/>
  <c r="I104" i="3"/>
  <c r="I99" i="3" s="1"/>
  <c r="G17" i="1"/>
  <c r="J17" i="1"/>
  <c r="I17" i="1"/>
  <c r="E7" i="5"/>
  <c r="G7" i="5"/>
  <c r="F7" i="5"/>
  <c r="F70" i="7"/>
  <c r="F69" i="7" s="1"/>
  <c r="F68" i="7" s="1"/>
  <c r="I70" i="7"/>
  <c r="I69" i="7" s="1"/>
  <c r="I68" i="7" s="1"/>
  <c r="H70" i="7"/>
  <c r="H69" i="7" s="1"/>
  <c r="H68" i="7" s="1"/>
  <c r="H33" i="7"/>
  <c r="H32" i="7" s="1"/>
  <c r="H31" i="7" s="1"/>
  <c r="J33" i="7"/>
  <c r="J32" i="7" s="1"/>
  <c r="J31" i="7" s="1"/>
  <c r="J70" i="7"/>
  <c r="J69" i="7" s="1"/>
  <c r="J68" i="7" s="1"/>
  <c r="I33" i="7"/>
  <c r="I32" i="7" s="1"/>
  <c r="I31" i="7" s="1"/>
  <c r="I53" i="3"/>
  <c r="J53" i="3"/>
  <c r="K53" i="3"/>
  <c r="K32" i="3"/>
  <c r="J32" i="3"/>
  <c r="I32" i="3"/>
  <c r="K13" i="3"/>
  <c r="J13" i="3"/>
  <c r="I13" i="3"/>
  <c r="F33" i="7"/>
  <c r="F32" i="7" s="1"/>
  <c r="F31" i="7" s="1"/>
  <c r="D8" i="8"/>
  <c r="D7" i="8" s="1"/>
  <c r="C8" i="8"/>
  <c r="C7" i="8" s="1"/>
  <c r="G173" i="7"/>
  <c r="G170" i="7"/>
  <c r="G148" i="7"/>
  <c r="G130" i="7" s="1"/>
  <c r="G94" i="7"/>
  <c r="G90" i="7"/>
  <c r="G81" i="7"/>
  <c r="G79" i="7"/>
  <c r="G71" i="7"/>
  <c r="G61" i="7"/>
  <c r="G38" i="7"/>
  <c r="G34" i="7"/>
  <c r="G25" i="7"/>
  <c r="G15" i="7"/>
  <c r="G13" i="7"/>
  <c r="G10" i="7"/>
  <c r="D64" i="5"/>
  <c r="C64" i="5"/>
  <c r="C53" i="5"/>
  <c r="C48" i="5" s="1"/>
  <c r="C42" i="5"/>
  <c r="C41" i="5" s="1"/>
  <c r="D34" i="5"/>
  <c r="C35" i="5"/>
  <c r="D25" i="5"/>
  <c r="D24" i="5" s="1"/>
  <c r="C25" i="5"/>
  <c r="C24" i="5" s="1"/>
  <c r="D19" i="5"/>
  <c r="C19" i="5"/>
  <c r="D13" i="5"/>
  <c r="C13" i="5"/>
  <c r="D11" i="5"/>
  <c r="C11" i="5"/>
  <c r="D8" i="5"/>
  <c r="C8" i="5"/>
  <c r="G45" i="3"/>
  <c r="G42" i="3" s="1"/>
  <c r="G39" i="3"/>
  <c r="G38" i="3" s="1"/>
  <c r="G36" i="3"/>
  <c r="G33" i="3"/>
  <c r="G30" i="3"/>
  <c r="G29" i="3" s="1"/>
  <c r="G27" i="3"/>
  <c r="G26" i="3" s="1"/>
  <c r="G23" i="3"/>
  <c r="G21" i="3"/>
  <c r="G14" i="3"/>
  <c r="H105" i="3"/>
  <c r="H104" i="3" s="1"/>
  <c r="G105" i="3"/>
  <c r="G104" i="3" s="1"/>
  <c r="H100" i="3"/>
  <c r="G100" i="3"/>
  <c r="H93" i="3"/>
  <c r="H92" i="3" s="1"/>
  <c r="G93" i="3"/>
  <c r="G92" i="3" s="1"/>
  <c r="H90" i="3"/>
  <c r="H89" i="3" s="1"/>
  <c r="G90" i="3"/>
  <c r="G89" i="3" s="1"/>
  <c r="H82" i="3"/>
  <c r="G82" i="3"/>
  <c r="H72" i="3"/>
  <c r="G72" i="3"/>
  <c r="H65" i="3"/>
  <c r="G65" i="3"/>
  <c r="H61" i="3"/>
  <c r="G61" i="3"/>
  <c r="H58" i="3"/>
  <c r="G58" i="3"/>
  <c r="H56" i="3"/>
  <c r="G56" i="3"/>
  <c r="H54" i="3"/>
  <c r="G54" i="3"/>
  <c r="G169" i="7" l="1"/>
  <c r="F211" i="7"/>
  <c r="I211" i="7"/>
  <c r="G211" i="7"/>
  <c r="J211" i="7"/>
  <c r="H211" i="7"/>
  <c r="J156" i="7"/>
  <c r="J87" i="7" s="1"/>
  <c r="I156" i="7"/>
  <c r="I87" i="7" s="1"/>
  <c r="H156" i="7"/>
  <c r="F156" i="7"/>
  <c r="F87" i="7" s="1"/>
  <c r="F30" i="7" s="1"/>
  <c r="F29" i="7" s="1"/>
  <c r="G89" i="7"/>
  <c r="G88" i="7" s="1"/>
  <c r="G99" i="3"/>
  <c r="H99" i="3"/>
  <c r="G13" i="3"/>
  <c r="D7" i="5"/>
  <c r="C7" i="5"/>
  <c r="G9" i="7"/>
  <c r="K51" i="3"/>
  <c r="I51" i="3"/>
  <c r="J51" i="3"/>
  <c r="K12" i="3"/>
  <c r="K11" i="3" s="1"/>
  <c r="J12" i="3"/>
  <c r="J11" i="3" s="1"/>
  <c r="I12" i="3"/>
  <c r="I11" i="3" s="1"/>
  <c r="G156" i="7"/>
  <c r="G129" i="7"/>
  <c r="G70" i="7"/>
  <c r="G69" i="7" s="1"/>
  <c r="G68" i="7" s="1"/>
  <c r="G33" i="7"/>
  <c r="G32" i="7" s="1"/>
  <c r="G31" i="7" s="1"/>
  <c r="D41" i="5"/>
  <c r="D23" i="5" s="1"/>
  <c r="G32" i="3"/>
  <c r="H53" i="3"/>
  <c r="G60" i="3"/>
  <c r="G53" i="3"/>
  <c r="C34" i="5"/>
  <c r="C23" i="5" s="1"/>
  <c r="H16" i="1"/>
  <c r="H13" i="1"/>
  <c r="H45" i="3"/>
  <c r="H42" i="3" s="1"/>
  <c r="H39" i="3"/>
  <c r="H38" i="3" s="1"/>
  <c r="H36" i="3"/>
  <c r="H33" i="3"/>
  <c r="H30" i="3"/>
  <c r="H29" i="3" s="1"/>
  <c r="H27" i="3"/>
  <c r="H26" i="3" s="1"/>
  <c r="H23" i="3"/>
  <c r="H21" i="3"/>
  <c r="H14" i="3"/>
  <c r="I30" i="7" l="1"/>
  <c r="I29" i="7" s="1"/>
  <c r="J30" i="7"/>
  <c r="J29" i="7" s="1"/>
  <c r="H87" i="7"/>
  <c r="H30" i="7" s="1"/>
  <c r="H29" i="7" s="1"/>
  <c r="G87" i="7"/>
  <c r="G30" i="7" s="1"/>
  <c r="G29" i="7" s="1"/>
  <c r="G12" i="3"/>
  <c r="G11" i="3" s="1"/>
  <c r="H13" i="3"/>
  <c r="H51" i="3"/>
  <c r="G51" i="3"/>
  <c r="H32" i="3"/>
  <c r="H17" i="1"/>
  <c r="H12" i="3" l="1"/>
  <c r="H11" i="3" s="1"/>
</calcChain>
</file>

<file path=xl/sharedStrings.xml><?xml version="1.0" encoding="utf-8"?>
<sst xmlns="http://schemas.openxmlformats.org/spreadsheetml/2006/main" count="491" uniqueCount="252">
  <si>
    <t>PRIHODI UKUPNO</t>
  </si>
  <si>
    <t>RASHODI UKUPNO</t>
  </si>
  <si>
    <t>RAZLIKA - VIŠAK / MANJAK</t>
  </si>
  <si>
    <t>Prihodi poslovanja</t>
  </si>
  <si>
    <t>Rashodi poslovanja</t>
  </si>
  <si>
    <t>Rashodi za zaposlene</t>
  </si>
  <si>
    <t>Rashodi za nabavu nefinancijske imovine</t>
  </si>
  <si>
    <t>Rashodi za nabavu neproizvedene dugotrajne imovine</t>
  </si>
  <si>
    <t>BROJČANA OZNAKA I NAZIV</t>
  </si>
  <si>
    <t>II. POSEBNI DIO</t>
  </si>
  <si>
    <t>I. OPĆI DIO</t>
  </si>
  <si>
    <t>Materijalni rashodi</t>
  </si>
  <si>
    <t>Pomoći iz inozemstva i od subjekata unutar općeg proračuna</t>
  </si>
  <si>
    <t>PRIJENOS SREDSTAVA IZ PRETHODNE GODINE</t>
  </si>
  <si>
    <t>1 Opći prihodi i primici</t>
  </si>
  <si>
    <t>11 Opći prihodi i primici</t>
  </si>
  <si>
    <t>3 Vlastiti prihodi</t>
  </si>
  <si>
    <t>31 Vlastiti prihodi</t>
  </si>
  <si>
    <t>7 PRIHODI OD PRODAJE NEFINANCIJSKE IMOVINE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</si>
  <si>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</si>
  <si>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</si>
  <si>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</si>
  <si>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</si>
  <si>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</si>
  <si>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Prihodi od prodaje proizvoda i robe te pruženih usluga</t>
  </si>
  <si>
    <t>Prihodi od prodaje proizvoda i robe</t>
  </si>
  <si>
    <t>Plaće (Bruto)</t>
  </si>
  <si>
    <t>Plaće za redovan rad</t>
  </si>
  <si>
    <t>Naknade troškova zaposlenima</t>
  </si>
  <si>
    <t>Službena putovanja</t>
  </si>
  <si>
    <t xml:space="preserve">UKUPNO PRIHODI </t>
  </si>
  <si>
    <t>UKUPNO RASHODI</t>
  </si>
  <si>
    <t>UKUPNO PRIHODI</t>
  </si>
  <si>
    <t>RAZLIKA PRIMITAKA I IZDATAKA</t>
  </si>
  <si>
    <t>SAŽETAK  RAČUNA PRIHODA I RASHODA I RAČUNA FINANCIRANJA</t>
  </si>
  <si>
    <t>PRIJENOS SREDSTAVA U SLJEDEĆE RAZDOBLJE</t>
  </si>
  <si>
    <t>SAŽETAK RAČUNA FINANCIRANJA</t>
  </si>
  <si>
    <t xml:space="preserve">NETO FINANCIRANJE </t>
  </si>
  <si>
    <t xml:space="preserve">VIŠAK/MANJAK + NETO FINANCIRANJE </t>
  </si>
  <si>
    <t>SAŽETAK RAČUNA PRIHODA I RASHODA</t>
  </si>
  <si>
    <t>JAVNA USTANOVA PARK PRIRODE UČKA</t>
  </si>
  <si>
    <t>Pomoći od međunarodnih organizacija te institucija i tijela EU</t>
  </si>
  <si>
    <t>Tekuće pomoći od međunarodnih organizacija</t>
  </si>
  <si>
    <t>Kapitalne pomoći od međunarodnih organizacija</t>
  </si>
  <si>
    <t>Pomoći proračunskim korisnicima iz proračuna koji im nije nadležan</t>
  </si>
  <si>
    <t>Tekuće pomoći proračunskim korisnicima iz proračuna koji im nije nadležan</t>
  </si>
  <si>
    <t>Prijenosi između proračunskih korisnika istog proračuna</t>
  </si>
  <si>
    <t>Tekući prijenosi između proračunskih korisnika istog proračuna</t>
  </si>
  <si>
    <t>Kapitalni prijenosi između proračunskih korisnika istog proračuna</t>
  </si>
  <si>
    <t>64</t>
  </si>
  <si>
    <t>Prihodi od imovine</t>
  </si>
  <si>
    <t>641</t>
  </si>
  <si>
    <t>Prihodi od financijske imovine</t>
  </si>
  <si>
    <t>6413</t>
  </si>
  <si>
    <t>Kamate na oročena sredstva i depozite po viđenju</t>
  </si>
  <si>
    <t>Prihodi od upravnih i administrativnih pristojbi, pristojbi po posebnim propisima i naknada</t>
  </si>
  <si>
    <t>Prihodi po posebnim propisima</t>
  </si>
  <si>
    <t>Ostali nespomenuti prihodi</t>
  </si>
  <si>
    <t>Prihodi od prodaje proizvoda i robe te pruženih usluga, prihodi od donacija te povrati po protestiranim jamstvima</t>
  </si>
  <si>
    <t>Prihodi od pruženih usluga</t>
  </si>
  <si>
    <t>Donacije od pravnih i fizičkih osoba izvan općeg proračuna i povrat donacija po protestiranim jamstvima</t>
  </si>
  <si>
    <t>Tekuće donacije</t>
  </si>
  <si>
    <t>Prihodi iz nadležnog proračuna i od HZZO-a temeljem ugovornih obveza</t>
  </si>
  <si>
    <t>Prihodi iz nadležnog proračuna za financiranje redovne djelatnosti proračunskih korisnika</t>
  </si>
  <si>
    <t>Prihodi iz nadležnog proračuna za financiranje rashoda poslovanja</t>
  </si>
  <si>
    <t>Prihodi iz nadležnog proračuna za financiranje rashoda za nabavu nefinancijske imovine</t>
  </si>
  <si>
    <t>Kazne, upravne mjere i ostali prihodi</t>
  </si>
  <si>
    <t>Ostali prihodi</t>
  </si>
  <si>
    <t>312</t>
  </si>
  <si>
    <t>Ostali rashodi za zaposlene</t>
  </si>
  <si>
    <t>Doprinosi na plaće</t>
  </si>
  <si>
    <t>Doprinosi za obvezno zdravstveno osiguranje</t>
  </si>
  <si>
    <t>Naknade za prijevoz, za rad na terenu i odvojeni život</t>
  </si>
  <si>
    <t>Stručno usavršavanje zaposlenika</t>
  </si>
  <si>
    <t>Rashodi za materijal i energiju</t>
  </si>
  <si>
    <t>Uredski materijal i ostali materijalni rashodi</t>
  </si>
  <si>
    <t>Energija</t>
  </si>
  <si>
    <t>Materijal i dijelovi za tekuće i investicijsko održavanje</t>
  </si>
  <si>
    <t>Službena, radna i zaštitna odjeća i obuća</t>
  </si>
  <si>
    <t>Rashodi za usluge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</si>
  <si>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</si>
  <si>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</si>
  <si>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</si>
  <si>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</si>
  <si>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</si>
  <si>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</si>
  <si>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</si>
  <si>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</si>
  <si>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Ostali nespomenuti rashodi poslovanja</t>
  </si>
  <si>
    <t>Naknade za rad predstavničkih i izvršnih tijela, povjerenstava i slično</t>
  </si>
  <si>
    <t>Premije osiguranja</t>
  </si>
  <si>
    <t>Članarine i norme</t>
  </si>
  <si>
    <t>Pristojbe i naknade</t>
  </si>
  <si>
    <t>Financijski rashodi</t>
  </si>
  <si>
    <t>Ostali financijski rashodi</t>
  </si>
  <si>
    <t>Bankarske usluge i usluge platnog prometa</t>
  </si>
  <si>
    <t>Rashodi za nabavu proizvedene dugotrajne imovine</t>
  </si>
  <si>
    <t>Postrojenja i oprema</t>
  </si>
  <si>
    <t>Uredska oprema i namještaj</t>
  </si>
  <si>
    <t>Komunikacijska oprema</t>
  </si>
  <si>
    <t>Nematerijalna imovina</t>
  </si>
  <si>
    <t>Ostala prava</t>
  </si>
  <si>
    <t>Građevinski objekti</t>
  </si>
  <si>
    <t>Poslovni objekti</t>
  </si>
  <si>
    <t>Ostali građevinski objekti</t>
  </si>
  <si>
    <t>Uređaji, strojevi i oprema za ostale namjene</t>
  </si>
  <si>
    <t>Materijal i sirovine</t>
  </si>
  <si>
    <t>Reprezentacija</t>
  </si>
  <si>
    <t>Pomoći dane u inozemstvo i unutar općeg proračuna</t>
  </si>
  <si>
    <t>4 Prihodi za posebne namjene</t>
  </si>
  <si>
    <t>43 Ostali prihodi za posebne namjene</t>
  </si>
  <si>
    <t>5 Pomoći</t>
  </si>
  <si>
    <t>52 Ostale pomoći</t>
  </si>
  <si>
    <t>6 Donacije</t>
  </si>
  <si>
    <t>61 Donacije</t>
  </si>
  <si>
    <t>31 Rashodi za zaposlene</t>
  </si>
  <si>
    <t>32 Materijalni rashodi</t>
  </si>
  <si>
    <t>34 Financijski rashodi</t>
  </si>
  <si>
    <t>41 Rashodi za nabavu neproizvedene dugotrajne imovine</t>
  </si>
  <si>
    <t>42 Rashodi za nabavu proizvedene dugotrajne imovine</t>
  </si>
  <si>
    <t>36 Pomoći dane u inozemstvo i unutar općeg proračuna</t>
  </si>
  <si>
    <t>05 ZAŠTITA OKOLIŠA</t>
  </si>
  <si>
    <t>054 Zaštita bioraznolikosti i krajolika</t>
  </si>
  <si>
    <t>UKUPNO RASHODI I IZDACI</t>
  </si>
  <si>
    <t>IZVOR 1. OPĆI PRIHODI I PRIMICI</t>
  </si>
  <si>
    <t>IZVOR 1.1. OPĆI PRIHODI I PRIMICI</t>
  </si>
  <si>
    <t>IZVOR 3. VLASTITI PRIHODI</t>
  </si>
  <si>
    <t>IZVOR 3.1. VLASTITI PRIHODI</t>
  </si>
  <si>
    <t>IZVOR 4. OSTALI PRIHODI ZA POSEBNE NAMJENE</t>
  </si>
  <si>
    <t>IZVOR 4.3. OSTALI PRIHODI ZA POSEBNE NAMJENE</t>
  </si>
  <si>
    <t>IZVOR 5. POMOĆI</t>
  </si>
  <si>
    <t>IZVOR 5.2. OSTALE POMOĆI</t>
  </si>
  <si>
    <t>IZVOR 6. DONACIJE</t>
  </si>
  <si>
    <t>IZVOR 6.1. DONACIJE</t>
  </si>
  <si>
    <t>A34 GLAVNI PROGRAM: ZAŠTITA I OČUVANJE PRIRODE I OKOLIŠA ZAŠTITA PRIRODE</t>
  </si>
  <si>
    <t>3401 PROGRAM: ZAŠTITA PRIRODE</t>
  </si>
  <si>
    <t>A779000 AKTIVNOST: ADMINISTRACIJA I UPRAVLJANJE</t>
  </si>
  <si>
    <t>3111 Plaće za redovan rad</t>
  </si>
  <si>
    <t>3121 Ostali rashodi za zaposlene</t>
  </si>
  <si>
    <t>3132 Doprinosi za obvezno zdravstveno osiguranje</t>
  </si>
  <si>
    <t>3211 Službena putovanja</t>
  </si>
  <si>
    <t>3212 Naknade za prijevoz, za rad na terenu i odvojeni život</t>
  </si>
  <si>
    <t>3213 Stručno usavršavanje zaposlenika</t>
  </si>
  <si>
    <t>3221 Uredski materijal i ostali materijalni rashodi</t>
  </si>
  <si>
    <t>3223 Energija</t>
  </si>
  <si>
    <t>3224 Materijal i dijelovi za tekuće i investicijsko održavanje</t>
  </si>
  <si>
    <t>3227 Službena, radna i zaštitna odjeća i obuća</t>
  </si>
  <si>
    <t>3232 Usluge tekućeg i investicijskog održavanja</t>
  </si>
  <si>
    <t>3233 Usluge promidžbe i informiranja</t>
  </si>
  <si>
    <t>3234 Komunalne usluge</t>
  </si>
  <si>
    <t>3235 Zakupnine i najamnine</t>
  </si>
  <si>
    <t>3236 Zdravstvene i veterinarske usluge</t>
  </si>
  <si>
    <t>3237 Intelektualne i osobne usluge</t>
  </si>
  <si>
    <t>3238 Računalne usluge</t>
  </si>
  <si>
    <t>3239 Ostale usluge</t>
  </si>
  <si>
    <t>3291 Naknade za rad predstavničkih i izvršnih tijela, povjerenstava i slično</t>
  </si>
  <si>
    <t>3292 Premije osiguranja</t>
  </si>
  <si>
    <t>3294 Članarine i norme</t>
  </si>
  <si>
    <t>3295 Pristojbe i naknade</t>
  </si>
  <si>
    <t>3299 Ostali nespomenuti rashodi poslovanja</t>
  </si>
  <si>
    <t>3431 Bankarske usluge i usluge platnog prometa</t>
  </si>
  <si>
    <t>4221 Uredska oprema i namještaj</t>
  </si>
  <si>
    <t>4222 Komunikacijska oprema</t>
  </si>
  <si>
    <t>A779021 AKTIVNOST: ZAŠTITA PRIRODE</t>
  </si>
  <si>
    <t>4124 Ostala prava</t>
  </si>
  <si>
    <t>4212 Poslovni objekti</t>
  </si>
  <si>
    <t>4214 Ostali građevinski objekti</t>
  </si>
  <si>
    <t>4227 Uređaji, strojevi i oprema za ostale namjene</t>
  </si>
  <si>
    <t>A779047 AKTIVNOST: ADMINISTRACIJA I UPRAVLJANJE (IZ EVIDENCIJSKIH PRIHODA)</t>
  </si>
  <si>
    <t>3222 Materijal i sirovine</t>
  </si>
  <si>
    <t>3293 Reprezentacija</t>
  </si>
  <si>
    <t>3691 Tekući prijenosi između proračunskih korisnika istog proračuna</t>
  </si>
  <si>
    <t>Tekuće pomoći od institucija i tijela EU</t>
  </si>
  <si>
    <t>Instrumenti, uređaji i strojevi</t>
  </si>
  <si>
    <t>Oprema za održavanje i zaštitu</t>
  </si>
  <si>
    <t>4223 Oprema za održavanje i zaštitu</t>
  </si>
  <si>
    <t>OPĆI I POSEBNI DIO</t>
  </si>
  <si>
    <t>JAVNE USTANOVE PARK PRIRODE UČKA:</t>
  </si>
  <si>
    <t xml:space="preserve">A1. PRIHODI I RASHODI PREMA EKONOMSKOJ KLASIFIKACIJI </t>
  </si>
  <si>
    <t xml:space="preserve">A. RAČUN PRIHODA I RASHODA </t>
  </si>
  <si>
    <t>A2. PRIHODI I RASHODI PREMA IZVORIMA FINANCIRANJA</t>
  </si>
  <si>
    <t>A3. RASHODI PREMA FUNKCIJSKOJ KLASIFIKACIJI</t>
  </si>
  <si>
    <t>PLAN PO PROGRAMSKOJ KLASIFIKACIJI</t>
  </si>
  <si>
    <t>Pomoći od izvanproračunskih korisnika</t>
  </si>
  <si>
    <t>Tekuće pomoći od izvanproračunskih korisnika</t>
  </si>
  <si>
    <t>Kapitalne pomoći od izvanproračunskih korisnika</t>
  </si>
  <si>
    <t>IZVOR 7.1. PRIHODI OD PRODAJE ILI ZAMJENE NEFINANCIJSKE IMOVINE I NAKNADE S NASLOVA OSIGURANJA</t>
  </si>
  <si>
    <t>4225 Instrumenti, uređaji i strojevi</t>
  </si>
  <si>
    <t>4231 Prijevozna sredstva u cestovnom prometu</t>
  </si>
  <si>
    <t>IZVOR 7. PRIHODI OD PRODAJE ILI ZAMJENE NEFINANCIJSKE IMOVINE I NAKNADE S NASLOVA OSIGURANJA</t>
  </si>
  <si>
    <t>Prijevozna sredstva</t>
  </si>
  <si>
    <t>Prijevozna sredstva u cestovnom prometu</t>
  </si>
  <si>
    <t>7 Prihodi od prodaje nefinancijske imovine i naknade s naslova osiguranja</t>
  </si>
  <si>
    <t>71 Prihodi od prodaje ili zamjene nefinancijske imovine i naknade s naslova osiguranja</t>
  </si>
  <si>
    <t>PROJEKCIJA ZA 2027.</t>
  </si>
  <si>
    <t>Kazne i upravne mjere</t>
  </si>
  <si>
    <t>Ostale nespomenute kazne</t>
  </si>
  <si>
    <t>45 Rashodi za dodatna ulaganja na nefinancijskoj imovini</t>
  </si>
  <si>
    <t>4511 Dodatna ulaganja na građevinskim objektima</t>
  </si>
  <si>
    <t>Rashodi za dodatna ulaganja na nefinancijskoj imovini</t>
  </si>
  <si>
    <t>Dodatna ulaganja na građevinskim objektima</t>
  </si>
  <si>
    <t>2026. GODINU</t>
  </si>
  <si>
    <t>I PROJEKCIJE ZA 2027. I 2028. GODINU</t>
  </si>
  <si>
    <t>IZVRŠENJE 2024.</t>
  </si>
  <si>
    <t>TEKUĆI PLAN 2025.</t>
  </si>
  <si>
    <t>PLAN ZA 2026.</t>
  </si>
  <si>
    <t>PROJEKCIJA ZA 2028.</t>
  </si>
  <si>
    <t xml:space="preserve">PROJEKCIJA ZA 2028. </t>
  </si>
  <si>
    <t xml:space="preserve"> IZVRŠENJE 
2024. </t>
  </si>
  <si>
    <t>Sitni inventar i autogume</t>
  </si>
  <si>
    <t>Usluge telefona, interneta, pošte i prijevoza</t>
  </si>
  <si>
    <t>45 Dodatna ulaganja na građevinskim objektima</t>
  </si>
  <si>
    <t>3225 Sitni inventar i autogume</t>
  </si>
  <si>
    <t>3231 Usluge telefona, interneta, pošte i prijevoza</t>
  </si>
  <si>
    <t>K779040: PROGRAM KONKURENTNOST I KOHEZIJA</t>
  </si>
  <si>
    <t>IZVOR 1.2.SREDSTVA UČEŠĆA ZA POMOĆI</t>
  </si>
  <si>
    <t>IZVOR 50. POMOĆI IZ DRŽAVNOG PRORAČUNA</t>
  </si>
  <si>
    <t>IZVOR 5043 - POMOĆI IZ DRŽAVNOG PRORAČUNA KROZ OSTALE PRIHODE ZA POSEBNE NAMJENE</t>
  </si>
  <si>
    <t>4126 Ostala nematerijalna imovina</t>
  </si>
  <si>
    <t>IZVOR 563 EUROPSKI FOND ZA REGIONALNI RAZVOJ</t>
  </si>
  <si>
    <t>IZVOR 56311 - EUROPSKI FOND ZA REGIONALNI RAZVOJ - PREDFINANCIRANJE IZ IZVORA 11 OPĆI PRIHODI I PRIMICI</t>
  </si>
  <si>
    <t>IZVOR 1 OPĆI PRIHODI I PRIMICI</t>
  </si>
  <si>
    <t>IZVOR 11 OPĆI PRIHODI I PRIMICI</t>
  </si>
  <si>
    <t>IZVOR 12 SREDSTVA UČEŠĆA ZA POMOĆI</t>
  </si>
  <si>
    <t>IZVOR 31 VLASTITI PRIHODI</t>
  </si>
  <si>
    <t>IZVOR 3 VLASTITI PRIHODI</t>
  </si>
  <si>
    <t>IZVOR 4 PRIHODI ZA POSEBNE NAMJENE</t>
  </si>
  <si>
    <t>IZVOR 43 OSTALI PRIHODI ZA POSEBNE NAMJENE</t>
  </si>
  <si>
    <t>IZVOR 5 POMOĆI</t>
  </si>
  <si>
    <t>IZVOR 50 POMOĆI IZ DRŽAVNOG PRORAČUNA</t>
  </si>
  <si>
    <t>IZVOR 52 OSTALE POMOĆI</t>
  </si>
  <si>
    <t>IZVOR 56 FONDOVI EU</t>
  </si>
  <si>
    <t>IZVOR 6 DONACIJE</t>
  </si>
  <si>
    <t>IZVOR 61 DONACIJE</t>
  </si>
  <si>
    <t>IZVOR 7 PRIHODI OD PRODAJE ILI ZAMJENE NEFINANCIJSKE IMOVINE I NAKNADE S NASLOVA OSIGURANJA</t>
  </si>
  <si>
    <t>IZVOR 71 PRIHODI OD PRODAJE ILI ZAMJENE NEFINANCIJSKE IMOVINE I NAKNADE S NASLOVA OSIGURANJA</t>
  </si>
  <si>
    <t>12 Sredstva učešća za pomoći</t>
  </si>
  <si>
    <t>50 Pomoći iz državnog proračuna</t>
  </si>
  <si>
    <t>56 Fondovi EU</t>
  </si>
  <si>
    <t>7 Prihodi od prodaje ili zamjene nefinancijske imovine i naknade s naslova osiguranja</t>
  </si>
  <si>
    <t>Ostala nematerijalna imovina</t>
  </si>
  <si>
    <t>KLASA: 400-02/25-01/01</t>
  </si>
  <si>
    <t>38 Rashodi za donacije, kazne, naknade šteta i kapitalne pomoći</t>
  </si>
  <si>
    <t>3813 Tekuće donacije iz EU sredstava</t>
  </si>
  <si>
    <t>3864 Kapitalne pomoći iz EU sredstava</t>
  </si>
  <si>
    <t>Rashodi za donacije, kazne, naknade šteta i kapitalne pomoći</t>
  </si>
  <si>
    <t>Tekuće donacije iz EU sredstava</t>
  </si>
  <si>
    <t>Kapitalne pomoći iz EU sredstava</t>
  </si>
  <si>
    <t xml:space="preserve">FINANCIJSKI PLAN ZA </t>
  </si>
  <si>
    <t>FINANCIJSKI PLAN JAVNE USTANOVE PARK PRIRODE UČKA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 2026. I PROJEKCIJE ZA 2027. I 2028. GODINU</t>
  </si>
  <si>
    <t>Vela Učka, 10. prosinca 2025. godine</t>
  </si>
  <si>
    <t>URBROJ: 2157-3-6-01-25-9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</si>
</sst>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29B95C"/>
        <bgColor indexed="64"/>
      </patternFill>
    </fill>
    <fill>
      <patternFill patternType="solid">
        <fgColor rgb="FFA3DB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0" fillId="3" borderId="0" xfId="0" applyFill="1"/>
    <xf numFmtId="0" fontId="8" fillId="0" borderId="0" xfId="0" applyFont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9" fillId="0" borderId="0" xfId="0" applyFont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3" fillId="0" borderId="0" xfId="0" applyFont="1"/>
    <xf numFmtId="0" fontId="21" fillId="0" borderId="0" xfId="0" applyFont="1" applyAlignment="1">
      <alignment horizontal="center" vertical="center" wrapText="1"/>
    </xf>
    <xf numFmtId="164" fontId="15" fillId="0" borderId="3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22" fillId="0" borderId="0" xfId="0" applyFont="1" applyAlignment="1">
      <alignment vertical="top" wrapText="1"/>
    </xf>
    <xf numFmtId="0" fontId="23" fillId="0" borderId="0" xfId="0" applyFont="1"/>
    <xf numFmtId="0" fontId="21" fillId="0" borderId="0" xfId="0" applyFont="1" applyAlignment="1">
      <alignment vertical="center" wrapText="1"/>
    </xf>
    <xf numFmtId="0" fontId="20" fillId="0" borderId="0" xfId="0" applyFont="1" applyAlignment="1">
      <alignment vertical="top" wrapText="1"/>
    </xf>
    <xf numFmtId="49" fontId="15" fillId="2" borderId="3" xfId="0" quotePrefix="1" applyNumberFormat="1" applyFont="1" applyFill="1" applyBorder="1" applyAlignment="1">
      <alignment horizontal="left" vertical="center"/>
    </xf>
    <xf numFmtId="49" fontId="15" fillId="2" borderId="3" xfId="0" quotePrefix="1" applyNumberFormat="1" applyFont="1" applyFill="1" applyBorder="1" applyAlignment="1">
      <alignment horizontal="left" vertical="center" wrapText="1"/>
    </xf>
    <xf numFmtId="49" fontId="23" fillId="0" borderId="0" xfId="0" applyNumberFormat="1" applyFont="1"/>
    <xf numFmtId="49" fontId="10" fillId="0" borderId="0" xfId="0" applyNumberFormat="1" applyFont="1" applyAlignment="1">
      <alignment horizontal="center" vertical="center" wrapText="1"/>
    </xf>
    <xf numFmtId="49" fontId="20" fillId="0" borderId="0" xfId="0" applyNumberFormat="1" applyFont="1" applyAlignment="1">
      <alignment vertical="top" wrapText="1"/>
    </xf>
    <xf numFmtId="1" fontId="15" fillId="2" borderId="3" xfId="0" quotePrefix="1" applyNumberFormat="1" applyFont="1" applyFill="1" applyBorder="1" applyAlignment="1">
      <alignment horizontal="left" vertical="center"/>
    </xf>
    <xf numFmtId="1" fontId="19" fillId="2" borderId="3" xfId="0" quotePrefix="1" applyNumberFormat="1" applyFont="1" applyFill="1" applyBorder="1" applyAlignment="1">
      <alignment horizontal="left" vertical="center"/>
    </xf>
    <xf numFmtId="1" fontId="23" fillId="0" borderId="0" xfId="0" applyNumberFormat="1" applyFont="1"/>
    <xf numFmtId="1" fontId="20" fillId="0" borderId="0" xfId="0" applyNumberFormat="1" applyFont="1" applyAlignment="1">
      <alignment vertical="top" wrapText="1"/>
    </xf>
    <xf numFmtId="1" fontId="15" fillId="0" borderId="3" xfId="0" quotePrefix="1" applyNumberFormat="1" applyFont="1" applyBorder="1" applyAlignment="1">
      <alignment horizontal="left" vertical="center"/>
    </xf>
    <xf numFmtId="49" fontId="15" fillId="0" borderId="3" xfId="0" quotePrefix="1" applyNumberFormat="1" applyFont="1" applyBorder="1" applyAlignment="1">
      <alignment horizontal="left" vertical="center"/>
    </xf>
    <xf numFmtId="1" fontId="15" fillId="0" borderId="3" xfId="0" applyNumberFormat="1" applyFont="1" applyBorder="1" applyAlignment="1">
      <alignment horizontal="left" vertical="center" wrapText="1"/>
    </xf>
    <xf numFmtId="0" fontId="25" fillId="0" borderId="0" xfId="0" applyFont="1"/>
    <xf numFmtId="164" fontId="10" fillId="4" borderId="3" xfId="0" applyNumberFormat="1" applyFont="1" applyFill="1" applyBorder="1" applyAlignment="1">
      <alignment horizontal="right" vertical="center" wrapText="1"/>
    </xf>
    <xf numFmtId="164" fontId="10" fillId="4" borderId="3" xfId="0" quotePrefix="1" applyNumberFormat="1" applyFont="1" applyFill="1" applyBorder="1" applyAlignment="1">
      <alignment horizontal="right" wrapText="1"/>
    </xf>
    <xf numFmtId="0" fontId="10" fillId="5" borderId="3" xfId="0" quotePrefix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vertical="center"/>
    </xf>
    <xf numFmtId="164" fontId="19" fillId="4" borderId="3" xfId="0" applyNumberFormat="1" applyFont="1" applyFill="1" applyBorder="1" applyAlignment="1">
      <alignment horizontal="right" vertical="center"/>
    </xf>
    <xf numFmtId="1" fontId="19" fillId="4" borderId="3" xfId="0" applyNumberFormat="1" applyFont="1" applyFill="1" applyBorder="1" applyAlignment="1">
      <alignment horizontal="left" vertical="center" wrapText="1"/>
    </xf>
    <xf numFmtId="49" fontId="19" fillId="4" borderId="3" xfId="0" applyNumberFormat="1" applyFont="1" applyFill="1" applyBorder="1" applyAlignment="1">
      <alignment horizontal="left" vertical="center" wrapText="1"/>
    </xf>
    <xf numFmtId="1" fontId="19" fillId="7" borderId="3" xfId="0" applyNumberFormat="1" applyFont="1" applyFill="1" applyBorder="1" applyAlignment="1">
      <alignment horizontal="left" vertical="center" wrapText="1"/>
    </xf>
    <xf numFmtId="49" fontId="19" fillId="7" borderId="3" xfId="0" applyNumberFormat="1" applyFont="1" applyFill="1" applyBorder="1" applyAlignment="1">
      <alignment horizontal="left" vertical="center" wrapText="1"/>
    </xf>
    <xf numFmtId="1" fontId="19" fillId="3" borderId="3" xfId="0" quotePrefix="1" applyNumberFormat="1" applyFont="1" applyFill="1" applyBorder="1" applyAlignment="1">
      <alignment horizontal="left" vertical="center"/>
    </xf>
    <xf numFmtId="49" fontId="19" fillId="3" borderId="3" xfId="0" quotePrefix="1" applyNumberFormat="1" applyFont="1" applyFill="1" applyBorder="1" applyAlignment="1">
      <alignment horizontal="left" vertical="center" wrapText="1"/>
    </xf>
    <xf numFmtId="1" fontId="19" fillId="7" borderId="3" xfId="0" quotePrefix="1" applyNumberFormat="1" applyFont="1" applyFill="1" applyBorder="1" applyAlignment="1">
      <alignment horizontal="left" vertical="center"/>
    </xf>
    <xf numFmtId="49" fontId="19" fillId="7" borderId="3" xfId="0" quotePrefix="1" applyNumberFormat="1" applyFont="1" applyFill="1" applyBorder="1" applyAlignment="1">
      <alignment horizontal="left" vertical="center" wrapText="1"/>
    </xf>
    <xf numFmtId="49" fontId="19" fillId="3" borderId="3" xfId="0" applyNumberFormat="1" applyFont="1" applyFill="1" applyBorder="1" applyAlignment="1">
      <alignment horizontal="left" vertical="center" wrapText="1"/>
    </xf>
    <xf numFmtId="1" fontId="15" fillId="3" borderId="3" xfId="0" quotePrefix="1" applyNumberFormat="1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center" vertical="center" wrapText="1"/>
    </xf>
    <xf numFmtId="1" fontId="19" fillId="4" borderId="10" xfId="0" applyNumberFormat="1" applyFont="1" applyFill="1" applyBorder="1" applyAlignment="1">
      <alignment horizontal="left" vertical="center" wrapText="1"/>
    </xf>
    <xf numFmtId="1" fontId="19" fillId="7" borderId="10" xfId="0" applyNumberFormat="1" applyFont="1" applyFill="1" applyBorder="1" applyAlignment="1">
      <alignment horizontal="left" vertical="center" wrapText="1"/>
    </xf>
    <xf numFmtId="1" fontId="19" fillId="3" borderId="10" xfId="0" quotePrefix="1" applyNumberFormat="1" applyFont="1" applyFill="1" applyBorder="1" applyAlignment="1">
      <alignment horizontal="left" vertical="center"/>
    </xf>
    <xf numFmtId="1" fontId="15" fillId="2" borderId="10" xfId="0" quotePrefix="1" applyNumberFormat="1" applyFont="1" applyFill="1" applyBorder="1" applyAlignment="1">
      <alignment horizontal="left" vertical="center"/>
    </xf>
    <xf numFmtId="1" fontId="19" fillId="7" borderId="10" xfId="0" quotePrefix="1" applyNumberFormat="1" applyFont="1" applyFill="1" applyBorder="1" applyAlignment="1">
      <alignment horizontal="left" vertical="center"/>
    </xf>
    <xf numFmtId="1" fontId="15" fillId="7" borderId="10" xfId="0" quotePrefix="1" applyNumberFormat="1" applyFont="1" applyFill="1" applyBorder="1" applyAlignment="1">
      <alignment horizontal="left" vertical="center"/>
    </xf>
    <xf numFmtId="1" fontId="15" fillId="3" borderId="10" xfId="0" quotePrefix="1" applyNumberFormat="1" applyFont="1" applyFill="1" applyBorder="1" applyAlignment="1">
      <alignment horizontal="left" vertical="center"/>
    </xf>
    <xf numFmtId="1" fontId="19" fillId="6" borderId="13" xfId="0" applyNumberFormat="1" applyFont="1" applyFill="1" applyBorder="1" applyAlignment="1">
      <alignment horizontal="left" vertical="center" wrapText="1"/>
    </xf>
    <xf numFmtId="1" fontId="19" fillId="6" borderId="14" xfId="0" applyNumberFormat="1" applyFont="1" applyFill="1" applyBorder="1" applyAlignment="1">
      <alignment horizontal="left" vertical="center" wrapText="1"/>
    </xf>
    <xf numFmtId="49" fontId="19" fillId="6" borderId="14" xfId="0" applyNumberFormat="1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center" vertical="center" wrapText="1"/>
    </xf>
    <xf numFmtId="1" fontId="19" fillId="4" borderId="3" xfId="0" applyNumberFormat="1" applyFont="1" applyFill="1" applyBorder="1" applyAlignment="1">
      <alignment horizontal="left" vertical="center"/>
    </xf>
    <xf numFmtId="49" fontId="19" fillId="4" borderId="3" xfId="0" applyNumberFormat="1" applyFont="1" applyFill="1" applyBorder="1" applyAlignment="1">
      <alignment vertical="center" wrapText="1"/>
    </xf>
    <xf numFmtId="49" fontId="19" fillId="7" borderId="3" xfId="0" quotePrefix="1" applyNumberFormat="1" applyFont="1" applyFill="1" applyBorder="1" applyAlignment="1">
      <alignment horizontal="left" vertical="center"/>
    </xf>
    <xf numFmtId="49" fontId="19" fillId="7" borderId="3" xfId="0" applyNumberFormat="1" applyFont="1" applyFill="1" applyBorder="1" applyAlignment="1">
      <alignment vertical="center" wrapText="1"/>
    </xf>
    <xf numFmtId="49" fontId="19" fillId="3" borderId="3" xfId="0" quotePrefix="1" applyNumberFormat="1" applyFont="1" applyFill="1" applyBorder="1" applyAlignment="1">
      <alignment horizontal="left" vertical="center"/>
    </xf>
    <xf numFmtId="1" fontId="15" fillId="3" borderId="3" xfId="0" applyNumberFormat="1" applyFont="1" applyFill="1" applyBorder="1" applyAlignment="1">
      <alignment horizontal="left" vertical="center" wrapText="1"/>
    </xf>
    <xf numFmtId="4" fontId="10" fillId="7" borderId="3" xfId="0" applyNumberFormat="1" applyFont="1" applyFill="1" applyBorder="1" applyAlignment="1">
      <alignment horizontal="right"/>
    </xf>
    <xf numFmtId="1" fontId="19" fillId="4" borderId="10" xfId="0" applyNumberFormat="1" applyFont="1" applyFill="1" applyBorder="1" applyAlignment="1">
      <alignment horizontal="left" vertical="center"/>
    </xf>
    <xf numFmtId="1" fontId="15" fillId="3" borderId="10" xfId="0" applyNumberFormat="1" applyFont="1" applyFill="1" applyBorder="1" applyAlignment="1">
      <alignment horizontal="left" vertical="center" wrapText="1"/>
    </xf>
    <xf numFmtId="1" fontId="15" fillId="0" borderId="10" xfId="0" applyNumberFormat="1" applyFont="1" applyBorder="1" applyAlignment="1">
      <alignment horizontal="left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9" fillId="7" borderId="10" xfId="0" applyFont="1" applyFill="1" applyBorder="1" applyAlignment="1">
      <alignment horizontal="left" vertical="center" wrapText="1"/>
    </xf>
    <xf numFmtId="0" fontId="15" fillId="2" borderId="10" xfId="0" quotePrefix="1" applyFont="1" applyFill="1" applyBorder="1" applyAlignment="1">
      <alignment horizontal="left" vertical="center" wrapText="1" indent="1"/>
    </xf>
    <xf numFmtId="0" fontId="15" fillId="2" borderId="10" xfId="0" applyFont="1" applyFill="1" applyBorder="1" applyAlignment="1">
      <alignment horizontal="left" vertical="center" wrapText="1" indent="1"/>
    </xf>
    <xf numFmtId="0" fontId="19" fillId="7" borderId="10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9" fillId="3" borderId="10" xfId="0" quotePrefix="1" applyFont="1" applyFill="1" applyBorder="1" applyAlignment="1">
      <alignment vertical="center" wrapText="1"/>
    </xf>
    <xf numFmtId="0" fontId="19" fillId="3" borderId="10" xfId="0" applyFont="1" applyFill="1" applyBorder="1" applyAlignment="1">
      <alignment vertical="center" wrapText="1"/>
    </xf>
    <xf numFmtId="0" fontId="19" fillId="3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left" vertical="center" wrapText="1"/>
    </xf>
    <xf numFmtId="4" fontId="10" fillId="7" borderId="14" xfId="0" applyNumberFormat="1" applyFont="1" applyFill="1" applyBorder="1" applyAlignment="1">
      <alignment horizontal="right"/>
    </xf>
    <xf numFmtId="0" fontId="19" fillId="6" borderId="19" xfId="0" applyFont="1" applyFill="1" applyBorder="1" applyAlignment="1">
      <alignment horizontal="left" vertical="center" wrapText="1"/>
    </xf>
    <xf numFmtId="0" fontId="24" fillId="2" borderId="11" xfId="0" quotePrefix="1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" fillId="0" borderId="0" xfId="0" applyFont="1"/>
    <xf numFmtId="0" fontId="10" fillId="5" borderId="3" xfId="0" quotePrefix="1" applyFont="1" applyFill="1" applyBorder="1" applyAlignment="1">
      <alignment horizontal="center" vertical="center"/>
    </xf>
    <xf numFmtId="1" fontId="15" fillId="0" borderId="10" xfId="0" quotePrefix="1" applyNumberFormat="1" applyFont="1" applyBorder="1" applyAlignment="1">
      <alignment horizontal="left" vertical="center"/>
    </xf>
    <xf numFmtId="164" fontId="9" fillId="0" borderId="0" xfId="0" applyNumberFormat="1" applyFont="1"/>
    <xf numFmtId="1" fontId="15" fillId="2" borderId="22" xfId="0" quotePrefix="1" applyNumberFormat="1" applyFont="1" applyFill="1" applyBorder="1" applyAlignment="1">
      <alignment horizontal="left" vertical="center"/>
    </xf>
    <xf numFmtId="1" fontId="15" fillId="2" borderId="21" xfId="0" quotePrefix="1" applyNumberFormat="1" applyFont="1" applyFill="1" applyBorder="1" applyAlignment="1">
      <alignment horizontal="left" vertical="center"/>
    </xf>
    <xf numFmtId="49" fontId="15" fillId="2" borderId="21" xfId="0" quotePrefix="1" applyNumberFormat="1" applyFont="1" applyFill="1" applyBorder="1" applyAlignment="1">
      <alignment horizontal="left" vertical="center"/>
    </xf>
    <xf numFmtId="1" fontId="19" fillId="3" borderId="22" xfId="0" quotePrefix="1" applyNumberFormat="1" applyFont="1" applyFill="1" applyBorder="1" applyAlignment="1">
      <alignment horizontal="left" vertical="center"/>
    </xf>
    <xf numFmtId="1" fontId="19" fillId="3" borderId="21" xfId="0" quotePrefix="1" applyNumberFormat="1" applyFont="1" applyFill="1" applyBorder="1" applyAlignment="1">
      <alignment horizontal="left" vertical="center"/>
    </xf>
    <xf numFmtId="49" fontId="19" fillId="3" borderId="21" xfId="0" quotePrefix="1" applyNumberFormat="1" applyFont="1" applyFill="1" applyBorder="1" applyAlignment="1">
      <alignment horizontal="left" vertical="center"/>
    </xf>
    <xf numFmtId="0" fontId="19" fillId="6" borderId="23" xfId="0" applyFont="1" applyFill="1" applyBorder="1" applyAlignment="1">
      <alignment horizontal="left" vertical="center" wrapText="1"/>
    </xf>
    <xf numFmtId="4" fontId="10" fillId="7" borderId="3" xfId="0" applyNumberFormat="1" applyFont="1" applyFill="1" applyBorder="1" applyAlignment="1">
      <alignment horizontal="right" vertical="center"/>
    </xf>
    <xf numFmtId="0" fontId="15" fillId="0" borderId="10" xfId="0" applyFont="1" applyBorder="1" applyAlignment="1">
      <alignment vertical="center" wrapText="1"/>
    </xf>
    <xf numFmtId="0" fontId="15" fillId="2" borderId="22" xfId="0" quotePrefix="1" applyFont="1" applyFill="1" applyBorder="1" applyAlignment="1">
      <alignment horizontal="left" vertical="center" wrapText="1" indent="1"/>
    </xf>
    <xf numFmtId="4" fontId="20" fillId="7" borderId="3" xfId="0" applyNumberFormat="1" applyFont="1" applyFill="1" applyBorder="1" applyAlignment="1">
      <alignment horizontal="right" vertical="center" wrapText="1"/>
    </xf>
    <xf numFmtId="4" fontId="20" fillId="3" borderId="3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10" fillId="5" borderId="8" xfId="0" quotePrefix="1" applyFont="1" applyFill="1" applyBorder="1" applyAlignment="1">
      <alignment horizontal="center" vertical="center" wrapText="1"/>
    </xf>
    <xf numFmtId="0" fontId="10" fillId="5" borderId="25" xfId="0" quotePrefix="1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164" fontId="19" fillId="4" borderId="26" xfId="0" applyNumberFormat="1" applyFont="1" applyFill="1" applyBorder="1" applyAlignment="1">
      <alignment horizontal="right" vertical="center"/>
    </xf>
    <xf numFmtId="0" fontId="19" fillId="4" borderId="9" xfId="0" applyFont="1" applyFill="1" applyBorder="1" applyAlignment="1">
      <alignment horizontal="left" vertical="center"/>
    </xf>
    <xf numFmtId="164" fontId="19" fillId="4" borderId="12" xfId="0" applyNumberFormat="1" applyFont="1" applyFill="1" applyBorder="1" applyAlignment="1">
      <alignment horizontal="right" vertical="center" wrapText="1"/>
    </xf>
    <xf numFmtId="164" fontId="19" fillId="4" borderId="27" xfId="0" applyNumberFormat="1" applyFont="1" applyFill="1" applyBorder="1" applyAlignment="1">
      <alignment horizontal="right" vertical="center" wrapText="1"/>
    </xf>
    <xf numFmtId="0" fontId="10" fillId="5" borderId="25" xfId="0" applyFont="1" applyFill="1" applyBorder="1" applyAlignment="1">
      <alignment horizontal="center" vertical="center" wrapText="1"/>
    </xf>
    <xf numFmtId="164" fontId="10" fillId="4" borderId="26" xfId="0" applyNumberFormat="1" applyFont="1" applyFill="1" applyBorder="1" applyAlignment="1">
      <alignment horizontal="right" vertical="center" wrapText="1"/>
    </xf>
    <xf numFmtId="164" fontId="10" fillId="4" borderId="26" xfId="0" quotePrefix="1" applyNumberFormat="1" applyFont="1" applyFill="1" applyBorder="1" applyAlignment="1">
      <alignment horizontal="right" wrapText="1"/>
    </xf>
    <xf numFmtId="164" fontId="19" fillId="4" borderId="12" xfId="0" applyNumberFormat="1" applyFont="1" applyFill="1" applyBorder="1" applyAlignment="1">
      <alignment horizontal="right" wrapText="1"/>
    </xf>
    <xf numFmtId="164" fontId="10" fillId="4" borderId="12" xfId="0" applyNumberFormat="1" applyFont="1" applyFill="1" applyBorder="1" applyAlignment="1">
      <alignment horizontal="right"/>
    </xf>
    <xf numFmtId="164" fontId="10" fillId="4" borderId="27" xfId="0" applyNumberFormat="1" applyFont="1" applyFill="1" applyBorder="1" applyAlignment="1">
      <alignment horizontal="right"/>
    </xf>
    <xf numFmtId="0" fontId="10" fillId="5" borderId="27" xfId="0" applyFont="1" applyFill="1" applyBorder="1" applyAlignment="1">
      <alignment horizontal="center" vertical="center" wrapText="1"/>
    </xf>
    <xf numFmtId="1" fontId="15" fillId="2" borderId="11" xfId="0" quotePrefix="1" applyNumberFormat="1" applyFont="1" applyFill="1" applyBorder="1" applyAlignment="1">
      <alignment horizontal="left" vertical="center"/>
    </xf>
    <xf numFmtId="1" fontId="19" fillId="2" borderId="12" xfId="0" quotePrefix="1" applyNumberFormat="1" applyFont="1" applyFill="1" applyBorder="1" applyAlignment="1">
      <alignment horizontal="left" vertical="center"/>
    </xf>
    <xf numFmtId="1" fontId="15" fillId="2" borderId="12" xfId="0" quotePrefix="1" applyNumberFormat="1" applyFont="1" applyFill="1" applyBorder="1" applyAlignment="1">
      <alignment horizontal="left" vertical="center"/>
    </xf>
    <xf numFmtId="49" fontId="15" fillId="2" borderId="12" xfId="0" applyNumberFormat="1" applyFont="1" applyFill="1" applyBorder="1" applyAlignment="1">
      <alignment horizontal="left" vertical="center" wrapText="1"/>
    </xf>
    <xf numFmtId="4" fontId="10" fillId="6" borderId="14" xfId="0" applyNumberFormat="1" applyFont="1" applyFill="1" applyBorder="1" applyAlignment="1">
      <alignment horizontal="right" vertical="center"/>
    </xf>
    <xf numFmtId="4" fontId="10" fillId="6" borderId="28" xfId="0" applyNumberFormat="1" applyFont="1" applyFill="1" applyBorder="1" applyAlignment="1">
      <alignment horizontal="right" vertical="center"/>
    </xf>
    <xf numFmtId="4" fontId="10" fillId="4" borderId="3" xfId="0" applyNumberFormat="1" applyFont="1" applyFill="1" applyBorder="1" applyAlignment="1">
      <alignment horizontal="right" vertical="center"/>
    </xf>
    <xf numFmtId="4" fontId="10" fillId="4" borderId="26" xfId="0" applyNumberFormat="1" applyFont="1" applyFill="1" applyBorder="1" applyAlignment="1">
      <alignment horizontal="right" vertical="center"/>
    </xf>
    <xf numFmtId="4" fontId="10" fillId="7" borderId="26" xfId="0" applyNumberFormat="1" applyFont="1" applyFill="1" applyBorder="1" applyAlignment="1">
      <alignment horizontal="right" vertical="center"/>
    </xf>
    <xf numFmtId="4" fontId="10" fillId="3" borderId="3" xfId="0" applyNumberFormat="1" applyFont="1" applyFill="1" applyBorder="1" applyAlignment="1">
      <alignment horizontal="right" vertical="center"/>
    </xf>
    <xf numFmtId="4" fontId="10" fillId="3" borderId="26" xfId="0" applyNumberFormat="1" applyFont="1" applyFill="1" applyBorder="1" applyAlignment="1">
      <alignment horizontal="right" vertical="center"/>
    </xf>
    <xf numFmtId="4" fontId="21" fillId="3" borderId="3" xfId="0" applyNumberFormat="1" applyFont="1" applyFill="1" applyBorder="1" applyAlignment="1">
      <alignment horizontal="right" vertical="center"/>
    </xf>
    <xf numFmtId="4" fontId="21" fillId="3" borderId="26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3" fillId="0" borderId="27" xfId="0" applyNumberFormat="1" applyFont="1" applyBorder="1" applyAlignment="1">
      <alignment horizontal="right" vertical="center"/>
    </xf>
    <xf numFmtId="4" fontId="10" fillId="7" borderId="26" xfId="0" applyNumberFormat="1" applyFont="1" applyFill="1" applyBorder="1" applyAlignment="1">
      <alignment horizontal="right"/>
    </xf>
    <xf numFmtId="4" fontId="10" fillId="3" borderId="21" xfId="0" applyNumberFormat="1" applyFont="1" applyFill="1" applyBorder="1" applyAlignment="1">
      <alignment horizontal="right" vertical="center"/>
    </xf>
    <xf numFmtId="4" fontId="10" fillId="3" borderId="29" xfId="0" applyNumberFormat="1" applyFont="1" applyFill="1" applyBorder="1" applyAlignment="1">
      <alignment horizontal="right" vertical="center"/>
    </xf>
    <xf numFmtId="0" fontId="15" fillId="2" borderId="11" xfId="0" applyFont="1" applyFill="1" applyBorder="1" applyAlignment="1">
      <alignment vertical="center" wrapText="1"/>
    </xf>
    <xf numFmtId="4" fontId="19" fillId="6" borderId="20" xfId="0" applyNumberFormat="1" applyFont="1" applyFill="1" applyBorder="1" applyAlignment="1">
      <alignment horizontal="right" vertical="center" wrapText="1"/>
    </xf>
    <xf numFmtId="4" fontId="19" fillId="6" borderId="30" xfId="0" applyNumberFormat="1" applyFont="1" applyFill="1" applyBorder="1" applyAlignment="1">
      <alignment horizontal="right" vertical="center" wrapText="1"/>
    </xf>
    <xf numFmtId="0" fontId="20" fillId="7" borderId="10" xfId="0" applyFont="1" applyFill="1" applyBorder="1" applyAlignment="1">
      <alignment horizontal="left" vertical="center" wrapText="1"/>
    </xf>
    <xf numFmtId="4" fontId="20" fillId="7" borderId="26" xfId="0" applyNumberFormat="1" applyFont="1" applyFill="1" applyBorder="1" applyAlignment="1">
      <alignment horizontal="right" vertical="center" wrapText="1"/>
    </xf>
    <xf numFmtId="0" fontId="20" fillId="3" borderId="10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4" fontId="10" fillId="6" borderId="24" xfId="0" applyNumberFormat="1" applyFont="1" applyFill="1" applyBorder="1" applyAlignment="1">
      <alignment horizontal="right" vertical="center"/>
    </xf>
    <xf numFmtId="4" fontId="10" fillId="6" borderId="31" xfId="0" applyNumberFormat="1" applyFont="1" applyFill="1" applyBorder="1" applyAlignment="1">
      <alignment horizontal="right" vertical="center"/>
    </xf>
    <xf numFmtId="4" fontId="10" fillId="7" borderId="14" xfId="0" applyNumberFormat="1" applyFont="1" applyFill="1" applyBorder="1" applyAlignment="1">
      <alignment horizontal="right" vertical="center"/>
    </xf>
    <xf numFmtId="4" fontId="20" fillId="3" borderId="3" xfId="0" applyNumberFormat="1" applyFont="1" applyFill="1" applyBorder="1" applyAlignment="1">
      <alignment vertical="center"/>
    </xf>
    <xf numFmtId="4" fontId="10" fillId="6" borderId="20" xfId="0" applyNumberFormat="1" applyFont="1" applyFill="1" applyBorder="1" applyAlignment="1">
      <alignment horizontal="right" vertical="center"/>
    </xf>
    <xf numFmtId="4" fontId="10" fillId="4" borderId="14" xfId="0" applyNumberFormat="1" applyFont="1" applyFill="1" applyBorder="1" applyAlignment="1">
      <alignment horizontal="right" vertical="center"/>
    </xf>
    <xf numFmtId="4" fontId="10" fillId="6" borderId="4" xfId="0" applyNumberFormat="1" applyFont="1" applyFill="1" applyBorder="1" applyAlignment="1">
      <alignment horizontal="right" vertical="center"/>
    </xf>
    <xf numFmtId="4" fontId="10" fillId="6" borderId="32" xfId="0" applyNumberFormat="1" applyFont="1" applyFill="1" applyBorder="1" applyAlignment="1">
      <alignment horizontal="right" vertical="center"/>
    </xf>
    <xf numFmtId="4" fontId="10" fillId="7" borderId="4" xfId="0" applyNumberFormat="1" applyFont="1" applyFill="1" applyBorder="1" applyAlignment="1">
      <alignment horizontal="right" vertical="center"/>
    </xf>
    <xf numFmtId="4" fontId="10" fillId="7" borderId="32" xfId="0" applyNumberFormat="1" applyFont="1" applyFill="1" applyBorder="1" applyAlignment="1">
      <alignment horizontal="right" vertical="center"/>
    </xf>
    <xf numFmtId="4" fontId="20" fillId="4" borderId="3" xfId="0" applyNumberFormat="1" applyFont="1" applyFill="1" applyBorder="1" applyAlignment="1">
      <alignment vertical="center" wrapText="1"/>
    </xf>
    <xf numFmtId="4" fontId="20" fillId="4" borderId="26" xfId="0" applyNumberFormat="1" applyFont="1" applyFill="1" applyBorder="1" applyAlignment="1">
      <alignment vertical="center" wrapText="1"/>
    </xf>
    <xf numFmtId="4" fontId="20" fillId="4" borderId="3" xfId="0" applyNumberFormat="1" applyFont="1" applyFill="1" applyBorder="1" applyAlignment="1">
      <alignment vertical="center"/>
    </xf>
    <xf numFmtId="4" fontId="20" fillId="4" borderId="26" xfId="0" applyNumberFormat="1" applyFont="1" applyFill="1" applyBorder="1" applyAlignment="1">
      <alignment vertical="center"/>
    </xf>
    <xf numFmtId="4" fontId="20" fillId="8" borderId="3" xfId="0" applyNumberFormat="1" applyFont="1" applyFill="1" applyBorder="1" applyAlignment="1">
      <alignment vertical="center"/>
    </xf>
    <xf numFmtId="4" fontId="20" fillId="8" borderId="26" xfId="0" applyNumberFormat="1" applyFont="1" applyFill="1" applyBorder="1" applyAlignment="1">
      <alignment vertical="center"/>
    </xf>
    <xf numFmtId="4" fontId="20" fillId="8" borderId="21" xfId="0" applyNumberFormat="1" applyFont="1" applyFill="1" applyBorder="1" applyAlignment="1">
      <alignment vertical="center"/>
    </xf>
    <xf numFmtId="4" fontId="20" fillId="4" borderId="21" xfId="0" applyNumberFormat="1" applyFont="1" applyFill="1" applyBorder="1" applyAlignment="1">
      <alignment vertical="center"/>
    </xf>
    <xf numFmtId="164" fontId="21" fillId="0" borderId="3" xfId="0" applyNumberFormat="1" applyFont="1" applyBorder="1" applyAlignment="1">
      <alignment horizontal="right"/>
    </xf>
    <xf numFmtId="49" fontId="15" fillId="0" borderId="3" xfId="0" applyNumberFormat="1" applyFont="1" applyBorder="1" applyAlignment="1">
      <alignment horizontal="left" vertical="center" wrapText="1"/>
    </xf>
    <xf numFmtId="164" fontId="21" fillId="0" borderId="26" xfId="0" applyNumberFormat="1" applyFont="1" applyBorder="1" applyAlignment="1">
      <alignment horizontal="right"/>
    </xf>
    <xf numFmtId="4" fontId="10" fillId="6" borderId="30" xfId="0" applyNumberFormat="1" applyFont="1" applyFill="1" applyBorder="1" applyAlignment="1">
      <alignment horizontal="right" vertical="center"/>
    </xf>
    <xf numFmtId="4" fontId="10" fillId="4" borderId="28" xfId="0" applyNumberFormat="1" applyFont="1" applyFill="1" applyBorder="1" applyAlignment="1">
      <alignment horizontal="right" vertical="center"/>
    </xf>
    <xf numFmtId="1" fontId="20" fillId="7" borderId="10" xfId="0" applyNumberFormat="1" applyFont="1" applyFill="1" applyBorder="1" applyAlignment="1">
      <alignment horizontal="left"/>
    </xf>
    <xf numFmtId="1" fontId="20" fillId="7" borderId="3" xfId="0" applyNumberFormat="1" applyFont="1" applyFill="1" applyBorder="1" applyAlignment="1">
      <alignment horizontal="left"/>
    </xf>
    <xf numFmtId="49" fontId="20" fillId="7" borderId="3" xfId="0" applyNumberFormat="1" applyFont="1" applyFill="1" applyBorder="1" applyAlignment="1">
      <alignment horizontal="left" wrapText="1"/>
    </xf>
    <xf numFmtId="1" fontId="20" fillId="7" borderId="3" xfId="0" applyNumberFormat="1" applyFont="1" applyFill="1" applyBorder="1" applyAlignment="1">
      <alignment horizontal="left" vertical="center"/>
    </xf>
    <xf numFmtId="1" fontId="20" fillId="3" borderId="10" xfId="0" applyNumberFormat="1" applyFont="1" applyFill="1" applyBorder="1"/>
    <xf numFmtId="1" fontId="20" fillId="3" borderId="3" xfId="0" applyNumberFormat="1" applyFont="1" applyFill="1" applyBorder="1"/>
    <xf numFmtId="49" fontId="20" fillId="3" borderId="3" xfId="0" applyNumberFormat="1" applyFont="1" applyFill="1" applyBorder="1" applyAlignment="1">
      <alignment wrapText="1"/>
    </xf>
    <xf numFmtId="1" fontId="23" fillId="0" borderId="11" xfId="0" applyNumberFormat="1" applyFont="1" applyBorder="1" applyAlignment="1">
      <alignment vertical="top" wrapText="1"/>
    </xf>
    <xf numFmtId="1" fontId="23" fillId="0" borderId="12" xfId="0" applyNumberFormat="1" applyFont="1" applyBorder="1" applyAlignment="1">
      <alignment vertical="top" wrapText="1"/>
    </xf>
    <xf numFmtId="49" fontId="23" fillId="0" borderId="12" xfId="0" applyNumberFormat="1" applyFont="1" applyBorder="1" applyAlignment="1">
      <alignment vertical="top" wrapText="1"/>
    </xf>
    <xf numFmtId="4" fontId="20" fillId="7" borderId="3" xfId="0" applyNumberFormat="1" applyFont="1" applyFill="1" applyBorder="1" applyAlignment="1">
      <alignment horizontal="right" vertical="center"/>
    </xf>
    <xf numFmtId="4" fontId="20" fillId="3" borderId="3" xfId="0" applyNumberFormat="1" applyFont="1" applyFill="1" applyBorder="1" applyAlignment="1">
      <alignment horizontal="right" vertical="center"/>
    </xf>
    <xf numFmtId="164" fontId="15" fillId="0" borderId="3" xfId="0" applyNumberFormat="1" applyFont="1" applyBorder="1" applyAlignment="1">
      <alignment horizontal="right" vertical="center"/>
    </xf>
    <xf numFmtId="4" fontId="21" fillId="0" borderId="3" xfId="0" applyNumberFormat="1" applyFont="1" applyBorder="1" applyAlignment="1">
      <alignment horizontal="right" vertical="center"/>
    </xf>
    <xf numFmtId="4" fontId="21" fillId="0" borderId="12" xfId="0" applyNumberFormat="1" applyFont="1" applyBorder="1" applyAlignment="1">
      <alignment horizontal="right" vertical="center"/>
    </xf>
    <xf numFmtId="4" fontId="21" fillId="0" borderId="21" xfId="0" applyNumberFormat="1" applyFont="1" applyBorder="1" applyAlignment="1">
      <alignment horizontal="right" vertical="center"/>
    </xf>
    <xf numFmtId="4" fontId="23" fillId="0" borderId="12" xfId="0" applyNumberFormat="1" applyFont="1" applyBorder="1" applyAlignment="1">
      <alignment horizontal="right" vertical="center" wrapText="1"/>
    </xf>
    <xf numFmtId="4" fontId="21" fillId="0" borderId="3" xfId="0" applyNumberFormat="1" applyFont="1" applyBorder="1" applyAlignment="1">
      <alignment horizontal="right"/>
    </xf>
    <xf numFmtId="4" fontId="23" fillId="0" borderId="21" xfId="0" applyNumberFormat="1" applyFont="1" applyBorder="1" applyAlignment="1">
      <alignment vertical="center" wrapText="1"/>
    </xf>
    <xf numFmtId="4" fontId="23" fillId="0" borderId="12" xfId="0" applyNumberFormat="1" applyFont="1" applyBorder="1" applyAlignment="1">
      <alignment horizontal="right" vertical="center"/>
    </xf>
    <xf numFmtId="4" fontId="21" fillId="0" borderId="4" xfId="0" applyNumberFormat="1" applyFont="1" applyBorder="1" applyAlignment="1">
      <alignment horizontal="right" vertical="center"/>
    </xf>
    <xf numFmtId="4" fontId="23" fillId="0" borderId="3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4" fontId="21" fillId="0" borderId="3" xfId="0" applyNumberFormat="1" applyFont="1" applyBorder="1" applyAlignment="1">
      <alignment horizontal="right" vertical="center"/>
    </xf>
    <xf numFmtId="4" fontId="23" fillId="0" borderId="26" xfId="0" applyNumberFormat="1" applyFont="1" applyBorder="1" applyAlignment="1">
      <alignment vertical="center"/>
    </xf>
    <xf numFmtId="4" fontId="21" fillId="0" borderId="26" xfId="0" applyNumberFormat="1" applyFont="1" applyBorder="1" applyAlignment="1">
      <alignment horizontal="right" vertical="center"/>
    </xf>
    <xf numFmtId="4" fontId="23" fillId="0" borderId="29" xfId="0" applyNumberFormat="1" applyFont="1" applyBorder="1" applyAlignment="1">
      <alignment vertical="center"/>
    </xf>
    <xf numFmtId="4" fontId="23" fillId="0" borderId="29" xfId="0" applyNumberFormat="1" applyFont="1" applyBorder="1" applyAlignment="1">
      <alignment vertical="center" wrapText="1"/>
    </xf>
    <xf numFmtId="0" fontId="1" fillId="0" borderId="0" xfId="0" applyFont="1" applyAlignment="1">
      <alignment horizontal="left"/>
    </xf>
    <xf numFmtId="4" fontId="23" fillId="0" borderId="3" xfId="0" applyNumberFormat="1" applyFont="1" applyBorder="1"/>
    <xf numFmtId="4" fontId="20" fillId="4" borderId="3" xfId="0" applyNumberFormat="1" applyFont="1" applyFill="1" applyBorder="1"/>
    <xf numFmtId="4" fontId="20" fillId="10" borderId="3" xfId="0" applyNumberFormat="1" applyFont="1" applyFill="1" applyBorder="1"/>
    <xf numFmtId="4" fontId="23" fillId="0" borderId="3" xfId="0" applyNumberFormat="1" applyFont="1" applyBorder="1" applyAlignment="1">
      <alignment horizontal="right" vertical="center"/>
    </xf>
    <xf numFmtId="4" fontId="20" fillId="4" borderId="3" xfId="0" applyNumberFormat="1" applyFont="1" applyFill="1" applyBorder="1" applyAlignment="1">
      <alignment horizontal="right" vertical="center"/>
    </xf>
    <xf numFmtId="4" fontId="20" fillId="9" borderId="3" xfId="0" applyNumberFormat="1" applyFont="1" applyFill="1" applyBorder="1" applyAlignment="1">
      <alignment horizontal="right" vertical="center"/>
    </xf>
    <xf numFmtId="4" fontId="20" fillId="11" borderId="3" xfId="0" applyNumberFormat="1" applyFont="1" applyFill="1" applyBorder="1" applyAlignment="1">
      <alignment vertical="center"/>
    </xf>
    <xf numFmtId="4" fontId="20" fillId="11" borderId="26" xfId="0" applyNumberFormat="1" applyFont="1" applyFill="1" applyBorder="1" applyAlignment="1">
      <alignment vertical="center"/>
    </xf>
    <xf numFmtId="4" fontId="20" fillId="12" borderId="3" xfId="0" applyNumberFormat="1" applyFont="1" applyFill="1" applyBorder="1" applyAlignment="1">
      <alignment vertical="center" wrapText="1"/>
    </xf>
    <xf numFmtId="4" fontId="20" fillId="12" borderId="26" xfId="0" applyNumberFormat="1" applyFont="1" applyFill="1" applyBorder="1" applyAlignment="1">
      <alignment vertical="center" wrapText="1"/>
    </xf>
    <xf numFmtId="4" fontId="20" fillId="12" borderId="3" xfId="0" applyNumberFormat="1" applyFont="1" applyFill="1" applyBorder="1" applyAlignment="1">
      <alignment vertical="center"/>
    </xf>
    <xf numFmtId="4" fontId="20" fillId="12" borderId="26" xfId="0" applyNumberFormat="1" applyFont="1" applyFill="1" applyBorder="1" applyAlignment="1">
      <alignment vertical="center"/>
    </xf>
    <xf numFmtId="4" fontId="10" fillId="13" borderId="4" xfId="0" applyNumberFormat="1" applyFont="1" applyFill="1" applyBorder="1" applyAlignment="1">
      <alignment horizontal="right" vertical="center"/>
    </xf>
    <xf numFmtId="4" fontId="10" fillId="13" borderId="32" xfId="0" applyNumberFormat="1" applyFont="1" applyFill="1" applyBorder="1" applyAlignment="1">
      <alignment horizontal="right" vertical="center"/>
    </xf>
    <xf numFmtId="4" fontId="20" fillId="13" borderId="3" xfId="0" applyNumberFormat="1" applyFont="1" applyFill="1" applyBorder="1" applyAlignment="1">
      <alignment vertical="center"/>
    </xf>
    <xf numFmtId="4" fontId="21" fillId="0" borderId="32" xfId="0" applyNumberFormat="1" applyFont="1" applyBorder="1" applyAlignment="1">
      <alignment horizontal="right" vertical="center"/>
    </xf>
    <xf numFmtId="4" fontId="20" fillId="14" borderId="3" xfId="0" applyNumberFormat="1" applyFont="1" applyFill="1" applyBorder="1" applyAlignment="1">
      <alignment vertical="center"/>
    </xf>
    <xf numFmtId="4" fontId="20" fillId="14" borderId="26" xfId="0" applyNumberFormat="1" applyFont="1" applyFill="1" applyBorder="1" applyAlignment="1">
      <alignment vertical="center"/>
    </xf>
    <xf numFmtId="4" fontId="23" fillId="0" borderId="27" xfId="0" applyNumberFormat="1" applyFont="1" applyBorder="1" applyAlignment="1">
      <alignment vertical="center"/>
    </xf>
    <xf numFmtId="4" fontId="21" fillId="3" borderId="4" xfId="0" applyNumberFormat="1" applyFont="1" applyFill="1" applyBorder="1" applyAlignment="1">
      <alignment horizontal="right" vertical="center"/>
    </xf>
    <xf numFmtId="4" fontId="10" fillId="15" borderId="4" xfId="0" applyNumberFormat="1" applyFont="1" applyFill="1" applyBorder="1" applyAlignment="1">
      <alignment horizontal="right" vertical="center"/>
    </xf>
    <xf numFmtId="4" fontId="21" fillId="15" borderId="4" xfId="0" applyNumberFormat="1" applyFont="1" applyFill="1" applyBorder="1" applyAlignment="1">
      <alignment horizontal="right" vertical="center"/>
    </xf>
    <xf numFmtId="4" fontId="21" fillId="0" borderId="26" xfId="0" applyNumberFormat="1" applyFont="1" applyBorder="1" applyAlignment="1">
      <alignment horizontal="right"/>
    </xf>
    <xf numFmtId="0" fontId="23" fillId="0" borderId="22" xfId="0" applyFont="1" applyBorder="1" applyAlignment="1">
      <alignment horizontal="left" vertical="center" wrapText="1"/>
    </xf>
    <xf numFmtId="4" fontId="23" fillId="0" borderId="21" xfId="0" applyNumberFormat="1" applyFont="1" applyBorder="1" applyAlignment="1">
      <alignment horizontal="right" vertical="center" wrapText="1"/>
    </xf>
    <xf numFmtId="4" fontId="23" fillId="0" borderId="29" xfId="0" applyNumberFormat="1" applyFont="1" applyBorder="1" applyAlignment="1">
      <alignment horizontal="right" vertical="center" wrapText="1"/>
    </xf>
    <xf numFmtId="0" fontId="19" fillId="3" borderId="10" xfId="0" quotePrefix="1" applyFont="1" applyFill="1" applyBorder="1" applyAlignment="1">
      <alignment horizontal="left" vertical="center" wrapText="1" indent="1"/>
    </xf>
    <xf numFmtId="4" fontId="23" fillId="0" borderId="26" xfId="0" applyNumberFormat="1" applyFont="1" applyBorder="1" applyAlignment="1">
      <alignment horizontal="right"/>
    </xf>
    <xf numFmtId="4" fontId="23" fillId="0" borderId="26" xfId="0" applyNumberFormat="1" applyFont="1" applyBorder="1" applyAlignment="1">
      <alignment horizontal="right" vertical="center"/>
    </xf>
    <xf numFmtId="4" fontId="23" fillId="0" borderId="27" xfId="0" applyNumberFormat="1" applyFont="1" applyBorder="1" applyAlignment="1">
      <alignment horizontal="right" vertical="center" wrapText="1"/>
    </xf>
    <xf numFmtId="164" fontId="21" fillId="0" borderId="26" xfId="0" applyNumberFormat="1" applyFont="1" applyBorder="1" applyAlignment="1">
      <alignment horizontal="right" vertical="center"/>
    </xf>
    <xf numFmtId="4" fontId="10" fillId="15" borderId="32" xfId="0" applyNumberFormat="1" applyFont="1" applyFill="1" applyBorder="1" applyAlignment="1">
      <alignment horizontal="right" vertical="center"/>
    </xf>
    <xf numFmtId="4" fontId="21" fillId="15" borderId="32" xfId="0" applyNumberFormat="1" applyFont="1" applyFill="1" applyBorder="1" applyAlignment="1">
      <alignment horizontal="right" vertical="center"/>
    </xf>
    <xf numFmtId="4" fontId="21" fillId="3" borderId="32" xfId="0" applyNumberFormat="1" applyFont="1" applyFill="1" applyBorder="1" applyAlignment="1">
      <alignment horizontal="right" vertical="center"/>
    </xf>
    <xf numFmtId="4" fontId="20" fillId="13" borderId="26" xfId="0" applyNumberFormat="1" applyFont="1" applyFill="1" applyBorder="1" applyAlignment="1">
      <alignment vertical="center"/>
    </xf>
    <xf numFmtId="4" fontId="20" fillId="4" borderId="29" xfId="0" applyNumberFormat="1" applyFont="1" applyFill="1" applyBorder="1" applyAlignment="1">
      <alignment vertical="center"/>
    </xf>
    <xf numFmtId="4" fontId="20" fillId="8" borderId="29" xfId="0" applyNumberFormat="1" applyFont="1" applyFill="1" applyBorder="1" applyAlignment="1">
      <alignment vertical="center"/>
    </xf>
    <xf numFmtId="4" fontId="20" fillId="9" borderId="26" xfId="0" applyNumberFormat="1" applyFont="1" applyFill="1" applyBorder="1" applyAlignment="1">
      <alignment horizontal="right" vertical="center"/>
    </xf>
    <xf numFmtId="4" fontId="20" fillId="10" borderId="26" xfId="0" applyNumberFormat="1" applyFont="1" applyFill="1" applyBorder="1"/>
    <xf numFmtId="4" fontId="20" fillId="4" borderId="26" xfId="0" applyNumberFormat="1" applyFont="1" applyFill="1" applyBorder="1"/>
    <xf numFmtId="4" fontId="23" fillId="0" borderId="26" xfId="0" applyNumberFormat="1" applyFont="1" applyBorder="1"/>
    <xf numFmtId="4" fontId="20" fillId="4" borderId="26" xfId="0" applyNumberFormat="1" applyFont="1" applyFill="1" applyBorder="1" applyAlignment="1">
      <alignment horizontal="right" vertical="center"/>
    </xf>
    <xf numFmtId="0" fontId="15" fillId="0" borderId="10" xfId="0" quotePrefix="1" applyFont="1" applyBorder="1" applyAlignment="1">
      <alignment horizontal="left" vertical="center" wrapText="1" indent="1"/>
    </xf>
    <xf numFmtId="4" fontId="20" fillId="7" borderId="26" xfId="0" applyNumberFormat="1" applyFont="1" applyFill="1" applyBorder="1" applyAlignment="1">
      <alignment horizontal="right" vertical="center"/>
    </xf>
    <xf numFmtId="4" fontId="20" fillId="3" borderId="26" xfId="0" applyNumberFormat="1" applyFont="1" applyFill="1" applyBorder="1" applyAlignment="1">
      <alignment horizontal="right" vertical="center"/>
    </xf>
    <xf numFmtId="4" fontId="10" fillId="7" borderId="28" xfId="0" applyNumberFormat="1" applyFont="1" applyFill="1" applyBorder="1" applyAlignment="1">
      <alignment horizontal="right"/>
    </xf>
    <xf numFmtId="4" fontId="10" fillId="7" borderId="28" xfId="0" applyNumberFormat="1" applyFont="1" applyFill="1" applyBorder="1" applyAlignment="1">
      <alignment horizontal="right" vertical="center"/>
    </xf>
    <xf numFmtId="4" fontId="20" fillId="3" borderId="26" xfId="0" applyNumberFormat="1" applyFont="1" applyFill="1" applyBorder="1" applyAlignment="1">
      <alignment vertical="center"/>
    </xf>
    <xf numFmtId="4" fontId="20" fillId="3" borderId="26" xfId="0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vertical="center" wrapText="1"/>
    </xf>
    <xf numFmtId="0" fontId="19" fillId="4" borderId="2" xfId="0" applyFont="1" applyFill="1" applyBorder="1" applyAlignment="1">
      <alignment vertical="center"/>
    </xf>
    <xf numFmtId="0" fontId="19" fillId="0" borderId="9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0" fontId="19" fillId="0" borderId="9" xfId="0" quotePrefix="1" applyFont="1" applyBorder="1" applyAlignment="1">
      <alignment horizontal="left" vertical="center"/>
    </xf>
    <xf numFmtId="0" fontId="10" fillId="5" borderId="18" xfId="0" quotePrefix="1" applyFont="1" applyFill="1" applyBorder="1" applyAlignment="1">
      <alignment horizontal="center" vertical="center" wrapText="1"/>
    </xf>
    <xf numFmtId="0" fontId="10" fillId="5" borderId="8" xfId="0" quotePrefix="1" applyFont="1" applyFill="1" applyBorder="1" applyAlignment="1">
      <alignment horizontal="center" vertical="center" wrapText="1"/>
    </xf>
    <xf numFmtId="0" fontId="10" fillId="5" borderId="10" xfId="0" quotePrefix="1" applyFont="1" applyFill="1" applyBorder="1" applyAlignment="1">
      <alignment horizontal="center" wrapText="1"/>
    </xf>
    <xf numFmtId="0" fontId="10" fillId="5" borderId="3" xfId="0" quotePrefix="1" applyFont="1" applyFill="1" applyBorder="1" applyAlignment="1">
      <alignment horizontal="center" wrapText="1"/>
    </xf>
    <xf numFmtId="0" fontId="10" fillId="5" borderId="1" xfId="0" quotePrefix="1" applyFont="1" applyFill="1" applyBorder="1" applyAlignment="1">
      <alignment horizontal="center" wrapText="1"/>
    </xf>
    <xf numFmtId="0" fontId="10" fillId="4" borderId="11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/>
    </xf>
    <xf numFmtId="0" fontId="19" fillId="4" borderId="15" xfId="0" quotePrefix="1" applyFont="1" applyFill="1" applyBorder="1" applyAlignment="1">
      <alignment horizontal="left" vertical="center" wrapText="1"/>
    </xf>
    <xf numFmtId="0" fontId="19" fillId="4" borderId="16" xfId="0" applyFont="1" applyFill="1" applyBorder="1" applyAlignment="1">
      <alignment vertical="center" wrapText="1"/>
    </xf>
    <xf numFmtId="0" fontId="19" fillId="0" borderId="9" xfId="0" quotePrefix="1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0" fillId="5" borderId="9" xfId="0" quotePrefix="1" applyFont="1" applyFill="1" applyBorder="1" applyAlignment="1">
      <alignment horizontal="center" vertical="center" wrapText="1"/>
    </xf>
    <xf numFmtId="0" fontId="10" fillId="5" borderId="2" xfId="0" quotePrefix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0" fillId="4" borderId="9" xfId="0" quotePrefix="1" applyFont="1" applyFill="1" applyBorder="1" applyAlignment="1">
      <alignment horizontal="left" wrapText="1"/>
    </xf>
    <xf numFmtId="0" fontId="10" fillId="4" borderId="2" xfId="0" quotePrefix="1" applyFont="1" applyFill="1" applyBorder="1" applyAlignment="1">
      <alignment horizontal="left" wrapText="1"/>
    </xf>
    <xf numFmtId="0" fontId="10" fillId="4" borderId="4" xfId="0" quotePrefix="1" applyFont="1" applyFill="1" applyBorder="1" applyAlignment="1">
      <alignment horizontal="left" wrapText="1"/>
    </xf>
    <xf numFmtId="49" fontId="10" fillId="5" borderId="15" xfId="0" applyNumberFormat="1" applyFont="1" applyFill="1" applyBorder="1" applyAlignment="1">
      <alignment horizontal="center" vertical="center" wrapText="1"/>
    </xf>
    <xf numFmtId="49" fontId="10" fillId="5" borderId="16" xfId="0" applyNumberFormat="1" applyFont="1" applyFill="1" applyBorder="1" applyAlignment="1">
      <alignment horizontal="center" vertical="center" wrapText="1"/>
    </xf>
    <xf numFmtId="49" fontId="10" fillId="5" borderId="17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49" fontId="10" fillId="5" borderId="7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49" fontId="20" fillId="10" borderId="9" xfId="0" applyNumberFormat="1" applyFont="1" applyFill="1" applyBorder="1" applyAlignment="1">
      <alignment horizontal="left" vertical="center" wrapText="1"/>
    </xf>
    <xf numFmtId="49" fontId="20" fillId="10" borderId="2" xfId="0" applyNumberFormat="1" applyFont="1" applyFill="1" applyBorder="1" applyAlignment="1">
      <alignment horizontal="left" vertical="center" wrapText="1"/>
    </xf>
    <xf numFmtId="49" fontId="20" fillId="10" borderId="4" xfId="0" applyNumberFormat="1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2" xfId="0" applyFont="1" applyFill="1" applyBorder="1" applyAlignment="1">
      <alignment horizontal="left" vertical="center" wrapText="1"/>
    </xf>
    <xf numFmtId="0" fontId="20" fillId="4" borderId="4" xfId="0" applyFont="1" applyFill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left" vertical="center" wrapText="1"/>
    </xf>
    <xf numFmtId="49" fontId="23" fillId="0" borderId="2" xfId="0" applyNumberFormat="1" applyFont="1" applyBorder="1" applyAlignment="1">
      <alignment horizontal="left" vertical="center" wrapText="1"/>
    </xf>
    <xf numFmtId="49" fontId="23" fillId="0" borderId="4" xfId="0" applyNumberFormat="1" applyFont="1" applyBorder="1" applyAlignment="1">
      <alignment horizontal="left" vertical="center" wrapText="1"/>
    </xf>
    <xf numFmtId="49" fontId="20" fillId="4" borderId="9" xfId="0" applyNumberFormat="1" applyFont="1" applyFill="1" applyBorder="1" applyAlignment="1">
      <alignment horizontal="left" wrapText="1"/>
    </xf>
    <xf numFmtId="49" fontId="20" fillId="4" borderId="2" xfId="0" applyNumberFormat="1" applyFont="1" applyFill="1" applyBorder="1" applyAlignment="1">
      <alignment horizontal="left" wrapText="1"/>
    </xf>
    <xf numFmtId="49" fontId="20" fillId="4" borderId="4" xfId="0" applyNumberFormat="1" applyFont="1" applyFill="1" applyBorder="1" applyAlignment="1">
      <alignment horizontal="left" wrapText="1"/>
    </xf>
    <xf numFmtId="49" fontId="23" fillId="0" borderId="15" xfId="0" applyNumberFormat="1" applyFont="1" applyBorder="1" applyAlignment="1">
      <alignment vertical="center" wrapText="1"/>
    </xf>
    <xf numFmtId="49" fontId="23" fillId="0" borderId="16" xfId="0" applyNumberFormat="1" applyFont="1" applyBorder="1" applyAlignment="1">
      <alignment vertical="center" wrapText="1"/>
    </xf>
    <xf numFmtId="49" fontId="23" fillId="0" borderId="17" xfId="0" applyNumberFormat="1" applyFont="1" applyBorder="1" applyAlignment="1">
      <alignment vertical="center" wrapText="1"/>
    </xf>
    <xf numFmtId="49" fontId="23" fillId="0" borderId="9" xfId="0" applyNumberFormat="1" applyFont="1" applyBorder="1" applyAlignment="1">
      <alignment horizontal="left" vertical="center"/>
    </xf>
    <xf numFmtId="49" fontId="23" fillId="0" borderId="2" xfId="0" applyNumberFormat="1" applyFont="1" applyBorder="1" applyAlignment="1">
      <alignment horizontal="left" vertical="center"/>
    </xf>
    <xf numFmtId="49" fontId="23" fillId="0" borderId="4" xfId="0" applyNumberFormat="1" applyFont="1" applyBorder="1" applyAlignment="1">
      <alignment horizontal="left" vertical="center"/>
    </xf>
    <xf numFmtId="49" fontId="20" fillId="4" borderId="9" xfId="0" applyNumberFormat="1" applyFont="1" applyFill="1" applyBorder="1" applyAlignment="1">
      <alignment horizontal="left" vertical="center"/>
    </xf>
    <xf numFmtId="49" fontId="20" fillId="4" borderId="2" xfId="0" applyNumberFormat="1" applyFont="1" applyFill="1" applyBorder="1" applyAlignment="1">
      <alignment horizontal="left" vertical="center"/>
    </xf>
    <xf numFmtId="49" fontId="20" fillId="4" borderId="4" xfId="0" applyNumberFormat="1" applyFont="1" applyFill="1" applyBorder="1" applyAlignment="1">
      <alignment horizontal="left" vertical="center"/>
    </xf>
    <xf numFmtId="49" fontId="23" fillId="0" borderId="9" xfId="0" applyNumberFormat="1" applyFont="1" applyBorder="1" applyAlignment="1">
      <alignment horizontal="left" wrapText="1"/>
    </xf>
    <xf numFmtId="49" fontId="23" fillId="0" borderId="2" xfId="0" applyNumberFormat="1" applyFont="1" applyBorder="1" applyAlignment="1">
      <alignment horizontal="left" wrapText="1"/>
    </xf>
    <xf numFmtId="49" fontId="23" fillId="0" borderId="4" xfId="0" applyNumberFormat="1" applyFont="1" applyBorder="1" applyAlignment="1">
      <alignment horizontal="left" wrapText="1"/>
    </xf>
    <xf numFmtId="49" fontId="23" fillId="0" borderId="9" xfId="0" applyNumberFormat="1" applyFont="1" applyBorder="1" applyAlignment="1">
      <alignment vertical="center"/>
    </xf>
    <xf numFmtId="49" fontId="23" fillId="0" borderId="2" xfId="0" applyNumberFormat="1" applyFont="1" applyBorder="1" applyAlignment="1">
      <alignment vertical="center"/>
    </xf>
    <xf numFmtId="49" fontId="23" fillId="0" borderId="4" xfId="0" applyNumberFormat="1" applyFont="1" applyBorder="1" applyAlignment="1">
      <alignment vertical="center"/>
    </xf>
    <xf numFmtId="49" fontId="20" fillId="4" borderId="9" xfId="0" applyNumberFormat="1" applyFont="1" applyFill="1" applyBorder="1" applyAlignment="1">
      <alignment vertical="center"/>
    </xf>
    <xf numFmtId="49" fontId="20" fillId="4" borderId="2" xfId="0" applyNumberFormat="1" applyFont="1" applyFill="1" applyBorder="1" applyAlignment="1">
      <alignment vertical="center"/>
    </xf>
    <xf numFmtId="49" fontId="20" fillId="4" borderId="4" xfId="0" applyNumberFormat="1" applyFont="1" applyFill="1" applyBorder="1" applyAlignment="1">
      <alignment vertical="center"/>
    </xf>
    <xf numFmtId="49" fontId="20" fillId="4" borderId="9" xfId="0" applyNumberFormat="1" applyFont="1" applyFill="1" applyBorder="1" applyAlignment="1">
      <alignment horizontal="left" vertical="center" wrapText="1"/>
    </xf>
    <xf numFmtId="49" fontId="20" fillId="4" borderId="2" xfId="0" applyNumberFormat="1" applyFont="1" applyFill="1" applyBorder="1" applyAlignment="1">
      <alignment horizontal="left" vertical="center" wrapText="1"/>
    </xf>
    <xf numFmtId="49" fontId="20" fillId="4" borderId="4" xfId="0" applyNumberFormat="1" applyFont="1" applyFill="1" applyBorder="1" applyAlignment="1">
      <alignment horizontal="left" vertical="center" wrapText="1"/>
    </xf>
    <xf numFmtId="0" fontId="20" fillId="9" borderId="10" xfId="0" applyFont="1" applyFill="1" applyBorder="1" applyAlignment="1">
      <alignment horizontal="left" vertical="center"/>
    </xf>
    <xf numFmtId="0" fontId="20" fillId="9" borderId="3" xfId="0" applyFont="1" applyFill="1" applyBorder="1" applyAlignment="1">
      <alignment horizontal="left" vertical="center"/>
    </xf>
    <xf numFmtId="0" fontId="20" fillId="10" borderId="10" xfId="0" applyFont="1" applyFill="1" applyBorder="1" applyAlignment="1">
      <alignment horizontal="left" vertical="center"/>
    </xf>
    <xf numFmtId="0" fontId="20" fillId="10" borderId="3" xfId="0" applyFont="1" applyFill="1" applyBorder="1" applyAlignment="1">
      <alignment horizontal="left" vertical="center"/>
    </xf>
    <xf numFmtId="0" fontId="20" fillId="4" borderId="10" xfId="0" applyFont="1" applyFill="1" applyBorder="1" applyAlignment="1">
      <alignment horizontal="left" vertical="center"/>
    </xf>
    <xf numFmtId="0" fontId="20" fillId="4" borderId="3" xfId="0" applyFont="1" applyFill="1" applyBorder="1" applyAlignment="1">
      <alignment horizontal="left" vertical="center"/>
    </xf>
    <xf numFmtId="0" fontId="23" fillId="0" borderId="10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23" fillId="0" borderId="10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10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20" fillId="8" borderId="9" xfId="0" applyFont="1" applyFill="1" applyBorder="1" applyAlignment="1">
      <alignment horizontal="left" vertical="center" wrapText="1"/>
    </xf>
    <xf numFmtId="0" fontId="20" fillId="8" borderId="2" xfId="0" applyFont="1" applyFill="1" applyBorder="1" applyAlignment="1">
      <alignment horizontal="left" vertical="center" wrapText="1"/>
    </xf>
    <xf numFmtId="0" fontId="20" fillId="8" borderId="4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vertical="center"/>
    </xf>
    <xf numFmtId="0" fontId="20" fillId="4" borderId="2" xfId="0" applyFont="1" applyFill="1" applyBorder="1" applyAlignment="1">
      <alignment vertical="center"/>
    </xf>
    <xf numFmtId="0" fontId="20" fillId="4" borderId="4" xfId="0" applyFont="1" applyFill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20" fillId="4" borderId="9" xfId="0" applyFont="1" applyFill="1" applyBorder="1" applyAlignment="1">
      <alignment horizontal="left" vertical="center"/>
    </xf>
    <xf numFmtId="0" fontId="20" fillId="4" borderId="2" xfId="0" applyFont="1" applyFill="1" applyBorder="1" applyAlignment="1">
      <alignment horizontal="left" vertical="center"/>
    </xf>
    <xf numFmtId="0" fontId="20" fillId="4" borderId="4" xfId="0" applyFont="1" applyFill="1" applyBorder="1" applyAlignment="1">
      <alignment horizontal="left" vertical="center"/>
    </xf>
    <xf numFmtId="0" fontId="20" fillId="8" borderId="9" xfId="0" applyFont="1" applyFill="1" applyBorder="1" applyAlignment="1">
      <alignment vertical="center"/>
    </xf>
    <xf numFmtId="0" fontId="20" fillId="8" borderId="2" xfId="0" applyFont="1" applyFill="1" applyBorder="1" applyAlignment="1">
      <alignment vertical="center"/>
    </xf>
    <xf numFmtId="0" fontId="20" fillId="8" borderId="4" xfId="0" applyFont="1" applyFill="1" applyBorder="1" applyAlignment="1">
      <alignment vertical="center"/>
    </xf>
    <xf numFmtId="0" fontId="20" fillId="14" borderId="9" xfId="0" applyFont="1" applyFill="1" applyBorder="1" applyAlignment="1">
      <alignment vertical="center" wrapText="1"/>
    </xf>
    <xf numFmtId="0" fontId="20" fillId="14" borderId="2" xfId="0" applyFont="1" applyFill="1" applyBorder="1" applyAlignment="1">
      <alignment vertical="center" wrapText="1"/>
    </xf>
    <xf numFmtId="0" fontId="20" fillId="14" borderId="4" xfId="0" applyFont="1" applyFill="1" applyBorder="1" applyAlignment="1">
      <alignment vertical="center" wrapText="1"/>
    </xf>
    <xf numFmtId="0" fontId="20" fillId="11" borderId="9" xfId="0" applyFont="1" applyFill="1" applyBorder="1" applyAlignment="1">
      <alignment vertical="center"/>
    </xf>
    <xf numFmtId="0" fontId="20" fillId="11" borderId="2" xfId="0" applyFont="1" applyFill="1" applyBorder="1" applyAlignment="1">
      <alignment vertical="center"/>
    </xf>
    <xf numFmtId="0" fontId="20" fillId="11" borderId="4" xfId="0" applyFont="1" applyFill="1" applyBorder="1" applyAlignment="1">
      <alignment vertical="center"/>
    </xf>
    <xf numFmtId="0" fontId="20" fillId="12" borderId="9" xfId="0" applyFont="1" applyFill="1" applyBorder="1" applyAlignment="1">
      <alignment vertical="center"/>
    </xf>
    <xf numFmtId="0" fontId="20" fillId="12" borderId="2" xfId="0" applyFont="1" applyFill="1" applyBorder="1" applyAlignment="1">
      <alignment vertical="center"/>
    </xf>
    <xf numFmtId="0" fontId="20" fillId="12" borderId="4" xfId="0" applyFont="1" applyFill="1" applyBorder="1" applyAlignment="1">
      <alignment vertical="center"/>
    </xf>
    <xf numFmtId="0" fontId="21" fillId="2" borderId="9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10" fillId="13" borderId="9" xfId="0" applyFont="1" applyFill="1" applyBorder="1" applyAlignment="1">
      <alignment vertical="center" wrapText="1"/>
    </xf>
    <xf numFmtId="0" fontId="10" fillId="13" borderId="2" xfId="0" applyFont="1" applyFill="1" applyBorder="1" applyAlignment="1">
      <alignment vertical="center" wrapText="1"/>
    </xf>
    <xf numFmtId="0" fontId="10" fillId="13" borderId="4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49" fontId="20" fillId="4" borderId="9" xfId="0" applyNumberFormat="1" applyFont="1" applyFill="1" applyBorder="1" applyAlignment="1">
      <alignment horizontal="left"/>
    </xf>
    <xf numFmtId="49" fontId="20" fillId="4" borderId="2" xfId="0" applyNumberFormat="1" applyFont="1" applyFill="1" applyBorder="1" applyAlignment="1">
      <alignment horizontal="left"/>
    </xf>
    <xf numFmtId="49" fontId="20" fillId="4" borderId="4" xfId="0" applyNumberFormat="1" applyFont="1" applyFill="1" applyBorder="1" applyAlignment="1">
      <alignment horizontal="left"/>
    </xf>
    <xf numFmtId="49" fontId="23" fillId="0" borderId="9" xfId="0" applyNumberFormat="1" applyFont="1" applyBorder="1" applyAlignment="1">
      <alignment horizontal="left"/>
    </xf>
    <xf numFmtId="49" fontId="23" fillId="0" borderId="2" xfId="0" applyNumberFormat="1" applyFont="1" applyBorder="1" applyAlignment="1">
      <alignment horizontal="left"/>
    </xf>
    <xf numFmtId="49" fontId="23" fillId="0" borderId="4" xfId="0" applyNumberFormat="1" applyFont="1" applyBorder="1" applyAlignment="1">
      <alignment horizontal="left"/>
    </xf>
    <xf numFmtId="0" fontId="26" fillId="0" borderId="0" xfId="0" applyFont="1" applyAlignment="1">
      <alignment horizontal="center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0" fontId="10" fillId="6" borderId="4" xfId="0" applyFont="1" applyFill="1" applyBorder="1" applyAlignment="1">
      <alignment vertical="center" wrapText="1"/>
    </xf>
    <xf numFmtId="0" fontId="20" fillId="13" borderId="9" xfId="0" applyFont="1" applyFill="1" applyBorder="1" applyAlignment="1">
      <alignment vertical="center"/>
    </xf>
    <xf numFmtId="0" fontId="20" fillId="13" borderId="2" xfId="0" applyFont="1" applyFill="1" applyBorder="1" applyAlignment="1">
      <alignment vertical="center"/>
    </xf>
    <xf numFmtId="0" fontId="20" fillId="13" borderId="4" xfId="0" applyFont="1" applyFill="1" applyBorder="1" applyAlignment="1">
      <alignment vertical="center"/>
    </xf>
    <xf numFmtId="0" fontId="20" fillId="12" borderId="9" xfId="0" applyFont="1" applyFill="1" applyBorder="1" applyAlignment="1">
      <alignment vertical="center" wrapText="1"/>
    </xf>
    <xf numFmtId="0" fontId="20" fillId="12" borderId="2" xfId="0" applyFont="1" applyFill="1" applyBorder="1" applyAlignment="1">
      <alignment vertical="center" wrapText="1"/>
    </xf>
    <xf numFmtId="0" fontId="20" fillId="12" borderId="4" xfId="0" applyFont="1" applyFill="1" applyBorder="1" applyAlignment="1">
      <alignment vertical="center" wrapText="1"/>
    </xf>
    <xf numFmtId="0" fontId="10" fillId="15" borderId="9" xfId="0" applyFont="1" applyFill="1" applyBorder="1" applyAlignment="1">
      <alignment horizontal="left" vertical="center"/>
    </xf>
    <xf numFmtId="0" fontId="10" fillId="15" borderId="2" xfId="0" applyFont="1" applyFill="1" applyBorder="1" applyAlignment="1">
      <alignment horizontal="left" vertical="center"/>
    </xf>
    <xf numFmtId="0" fontId="10" fillId="15" borderId="4" xfId="0" applyFont="1" applyFill="1" applyBorder="1" applyAlignment="1">
      <alignment horizontal="left" vertical="center"/>
    </xf>
    <xf numFmtId="0" fontId="21" fillId="15" borderId="9" xfId="0" applyFont="1" applyFill="1" applyBorder="1" applyAlignment="1">
      <alignment vertical="center" wrapText="1"/>
    </xf>
    <xf numFmtId="0" fontId="21" fillId="15" borderId="2" xfId="0" applyFont="1" applyFill="1" applyBorder="1" applyAlignment="1">
      <alignment vertical="center" wrapText="1"/>
    </xf>
    <xf numFmtId="0" fontId="21" fillId="15" borderId="4" xfId="0" applyFont="1" applyFill="1" applyBorder="1" applyAlignment="1">
      <alignment vertical="center" wrapText="1"/>
    </xf>
    <xf numFmtId="0" fontId="21" fillId="15" borderId="9" xfId="0" applyFont="1" applyFill="1" applyBorder="1" applyAlignment="1">
      <alignment horizontal="left" vertical="center"/>
    </xf>
    <xf numFmtId="0" fontId="21" fillId="15" borderId="2" xfId="0" applyFont="1" applyFill="1" applyBorder="1" applyAlignment="1">
      <alignment horizontal="left" vertical="center"/>
    </xf>
    <xf numFmtId="0" fontId="21" fillId="15" borderId="4" xfId="0" applyFont="1" applyFill="1" applyBorder="1" applyAlignment="1">
      <alignment horizontal="left" vertical="center"/>
    </xf>
    <xf numFmtId="0" fontId="21" fillId="3" borderId="9" xfId="0" applyFont="1" applyFill="1" applyBorder="1" applyAlignment="1">
      <alignment horizontal="left" vertical="center" wrapText="1"/>
    </xf>
    <xf numFmtId="0" fontId="21" fillId="3" borderId="2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vertical="center" wrapText="1"/>
    </xf>
    <xf numFmtId="0" fontId="20" fillId="4" borderId="4" xfId="0" applyFont="1" applyFill="1" applyBorder="1" applyAlignment="1">
      <alignment vertical="center" wrapText="1"/>
    </xf>
  </cellXfs>
  <cellStyles count="2">
    <cellStyle name="Normalno" xfId="0" builtinId="0"/>
    <cellStyle name="Obično_List4" xfId="1" xr:uid="{00000000-0005-0000-0000-000001000000}"/>
  </cellStyles>
  <dxfs count="0"/>
  <tableStyles count="0" defaultTableStyle="TableStyleMedium2" defaultPivotStyle="PivotStyleLight16"/>
  <colors>
    <mruColors>
      <color rgb="FF3399FF"/>
      <color rgb="FFCCCCFF"/>
      <color rgb="FF9999FF"/>
      <color rgb="FFCC99FF"/>
      <color rgb="FF6699FF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361950</xdr:colOff>
      <xdr:row>4</xdr:row>
      <xdr:rowOff>28575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2C30EA87-C73D-9F99-C7B0-066FE73AE3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57950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C62D1-3C11-478A-B118-9EE225DBC839}">
  <dimension ref="B11:I50"/>
  <sheetViews>
    <sheetView tabSelected="1" zoomScaleNormal="100" workbookViewId="0">
      <selection activeCell="F7" sqref="F7"/>
    </sheetView>
  </sheetViews>
  <sheetFormatPr defaultRowHeight="15" x14ac:dyDescent="0.25"/>
  <sheetData>
    <row r="11" ht="22.5" customHeight="1" x14ac:dyDescent="0.25"/>
    <row r="12" ht="20.25" customHeight="1" x14ac:dyDescent="0.25"/>
    <row r="18" spans="2:9" ht="22.5" x14ac:dyDescent="0.25">
      <c r="B18" s="251" t="s">
        <v>248</v>
      </c>
      <c r="C18" s="251"/>
      <c r="D18" s="251"/>
      <c r="E18" s="251"/>
      <c r="F18" s="251"/>
      <c r="G18" s="251"/>
      <c r="H18" s="251"/>
      <c r="I18" s="251"/>
    </row>
    <row r="19" spans="2:9" ht="22.5" x14ac:dyDescent="0.25">
      <c r="B19" s="252" t="s">
        <v>201</v>
      </c>
      <c r="C19" s="252"/>
      <c r="D19" s="252"/>
      <c r="E19" s="252"/>
      <c r="F19" s="252"/>
      <c r="G19" s="252"/>
      <c r="H19" s="252"/>
      <c r="I19" s="252"/>
    </row>
    <row r="20" spans="2:9" ht="22.5" x14ac:dyDescent="0.25">
      <c r="B20" s="251" t="s">
        <v>202</v>
      </c>
      <c r="C20" s="251"/>
      <c r="D20" s="251"/>
      <c r="E20" s="251"/>
      <c r="F20" s="251"/>
      <c r="G20" s="251"/>
      <c r="H20" s="251"/>
      <c r="I20" s="251"/>
    </row>
    <row r="21" spans="2:9" ht="22.5" x14ac:dyDescent="0.25">
      <c r="B21" s="251" t="s">
        <v>177</v>
      </c>
      <c r="C21" s="251"/>
      <c r="D21" s="251"/>
      <c r="E21" s="251"/>
      <c r="F21" s="251"/>
      <c r="G21" s="251"/>
      <c r="H21" s="251"/>
      <c r="I21" s="251"/>
    </row>
    <row r="22" spans="2:9" ht="22.5" x14ac:dyDescent="0.25">
      <c r="B22" s="251" t="s">
        <v>176</v>
      </c>
      <c r="C22" s="251"/>
      <c r="D22" s="251"/>
      <c r="E22" s="251"/>
      <c r="F22" s="251"/>
      <c r="G22" s="251"/>
      <c r="H22" s="251"/>
      <c r="I22" s="251"/>
    </row>
    <row r="48" spans="2:2" ht="15.75" x14ac:dyDescent="0.25">
      <c r="B48" s="24" t="s">
        <v>241</v>
      </c>
    </row>
    <row r="49" spans="2:2" ht="15.75" x14ac:dyDescent="0.25">
      <c r="B49" s="24" t="s">
        <v>251</v>
      </c>
    </row>
    <row r="50" spans="2:2" ht="15.75" x14ac:dyDescent="0.25">
      <c r="B50" s="24" t="s">
        <v>250</v>
      </c>
    </row>
  </sheetData>
  <mergeCells count="5">
    <mergeCell ref="B18:I18"/>
    <mergeCell ref="B21:I21"/>
    <mergeCell ref="B22:I22"/>
    <mergeCell ref="B19:I19"/>
    <mergeCell ref="B20:I20"/>
  </mergeCells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6"/>
  <sheetViews>
    <sheetView workbookViewId="0">
      <selection activeCell="E43" sqref="E43"/>
    </sheetView>
  </sheetViews>
  <sheetFormatPr defaultRowHeight="15" x14ac:dyDescent="0.25"/>
  <cols>
    <col min="6" max="6" width="25.28515625" customWidth="1"/>
    <col min="7" max="7" width="29" customWidth="1"/>
    <col min="8" max="10" width="25.28515625" customWidth="1"/>
    <col min="11" max="11" width="29.42578125" customWidth="1"/>
    <col min="12" max="12" width="25.28515625" customWidth="1"/>
  </cols>
  <sheetData>
    <row r="1" spans="1:12" ht="18.75" x14ac:dyDescent="0.3">
      <c r="A1" s="18" t="s">
        <v>40</v>
      </c>
      <c r="B1" s="19"/>
      <c r="C1" s="19"/>
      <c r="D1" s="19"/>
      <c r="E1" s="19"/>
      <c r="F1" s="19"/>
      <c r="G1" s="12"/>
      <c r="H1" s="12"/>
      <c r="I1" s="12"/>
      <c r="J1" s="12"/>
      <c r="K1" s="12"/>
    </row>
    <row r="2" spans="1:12" ht="42" customHeight="1" x14ac:dyDescent="0.25">
      <c r="A2" s="12"/>
      <c r="B2" s="253" t="s">
        <v>249</v>
      </c>
      <c r="C2" s="253"/>
      <c r="D2" s="253"/>
      <c r="E2" s="253"/>
      <c r="F2" s="253"/>
      <c r="G2" s="253"/>
      <c r="H2" s="253"/>
      <c r="I2" s="253"/>
      <c r="J2" s="253"/>
      <c r="K2" s="253"/>
      <c r="L2" s="6"/>
    </row>
    <row r="3" spans="1:12" ht="18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2"/>
    </row>
    <row r="4" spans="1:12" ht="15.75" customHeight="1" x14ac:dyDescent="0.25">
      <c r="A4" s="12"/>
      <c r="B4" s="253" t="s">
        <v>10</v>
      </c>
      <c r="C4" s="253"/>
      <c r="D4" s="253"/>
      <c r="E4" s="253"/>
      <c r="F4" s="253"/>
      <c r="G4" s="253"/>
      <c r="H4" s="253"/>
      <c r="I4" s="253"/>
      <c r="J4" s="253"/>
      <c r="K4" s="253"/>
      <c r="L4" s="5"/>
    </row>
    <row r="5" spans="1:12" ht="18.75" x14ac:dyDescent="0.25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3"/>
    </row>
    <row r="6" spans="1:12" ht="18" customHeight="1" x14ac:dyDescent="0.25">
      <c r="A6" s="12"/>
      <c r="B6" s="253" t="s">
        <v>34</v>
      </c>
      <c r="C6" s="253"/>
      <c r="D6" s="253"/>
      <c r="E6" s="253"/>
      <c r="F6" s="253"/>
      <c r="G6" s="253"/>
      <c r="H6" s="253"/>
      <c r="I6" s="253"/>
      <c r="J6" s="253"/>
      <c r="K6" s="253"/>
      <c r="L6" s="4"/>
    </row>
    <row r="7" spans="1:12" ht="18" customHeight="1" x14ac:dyDescent="0.25">
      <c r="A7" s="12"/>
      <c r="B7" s="14"/>
      <c r="C7" s="14"/>
      <c r="D7" s="14"/>
      <c r="E7" s="14"/>
      <c r="F7" s="14"/>
      <c r="G7" s="14"/>
      <c r="H7" s="14"/>
      <c r="I7" s="14"/>
      <c r="J7" s="14"/>
      <c r="K7" s="14"/>
      <c r="L7" s="4"/>
    </row>
    <row r="8" spans="1:12" ht="18" customHeight="1" thickBot="1" x14ac:dyDescent="0.3">
      <c r="A8" s="12"/>
      <c r="B8" s="273" t="s">
        <v>39</v>
      </c>
      <c r="C8" s="273"/>
      <c r="D8" s="273"/>
      <c r="E8" s="273"/>
      <c r="F8" s="273"/>
      <c r="G8" s="14"/>
      <c r="H8" s="110"/>
      <c r="I8" s="110"/>
      <c r="J8" s="110"/>
      <c r="K8" s="110"/>
    </row>
    <row r="9" spans="1:12" ht="30.75" customHeight="1" x14ac:dyDescent="0.25">
      <c r="A9" s="12"/>
      <c r="B9" s="263" t="s">
        <v>8</v>
      </c>
      <c r="C9" s="264"/>
      <c r="D9" s="264"/>
      <c r="E9" s="264"/>
      <c r="F9" s="264"/>
      <c r="G9" s="111" t="s">
        <v>203</v>
      </c>
      <c r="H9" s="111" t="s">
        <v>204</v>
      </c>
      <c r="I9" s="111" t="s">
        <v>205</v>
      </c>
      <c r="J9" s="111" t="s">
        <v>194</v>
      </c>
      <c r="K9" s="112" t="s">
        <v>206</v>
      </c>
    </row>
    <row r="10" spans="1:12" ht="15.75" x14ac:dyDescent="0.25">
      <c r="A10" s="12"/>
      <c r="B10" s="265">
        <v>1</v>
      </c>
      <c r="C10" s="266"/>
      <c r="D10" s="266"/>
      <c r="E10" s="266"/>
      <c r="F10" s="267"/>
      <c r="G10" s="42">
        <v>2</v>
      </c>
      <c r="H10" s="43">
        <v>3</v>
      </c>
      <c r="I10" s="43">
        <v>4</v>
      </c>
      <c r="J10" s="43">
        <v>5</v>
      </c>
      <c r="K10" s="113">
        <v>6</v>
      </c>
    </row>
    <row r="11" spans="1:12" ht="15.75" x14ac:dyDescent="0.25">
      <c r="A11" s="12"/>
      <c r="B11" s="259" t="s">
        <v>19</v>
      </c>
      <c r="C11" s="260"/>
      <c r="D11" s="260"/>
      <c r="E11" s="260"/>
      <c r="F11" s="261"/>
      <c r="G11" s="185">
        <v>1004717.59</v>
      </c>
      <c r="H11" s="196">
        <v>1299000</v>
      </c>
      <c r="I11" s="196">
        <v>1740918</v>
      </c>
      <c r="J11" s="196">
        <v>2019629</v>
      </c>
      <c r="K11" s="232">
        <v>1754934</v>
      </c>
    </row>
    <row r="12" spans="1:12" ht="15.75" x14ac:dyDescent="0.25">
      <c r="A12" s="12"/>
      <c r="B12" s="262" t="s">
        <v>18</v>
      </c>
      <c r="C12" s="261"/>
      <c r="D12" s="261"/>
      <c r="E12" s="261"/>
      <c r="F12" s="261"/>
      <c r="G12" s="185">
        <v>0</v>
      </c>
      <c r="H12" s="196">
        <v>0</v>
      </c>
      <c r="I12" s="196">
        <v>0</v>
      </c>
      <c r="J12" s="196">
        <v>0</v>
      </c>
      <c r="K12" s="232">
        <v>0</v>
      </c>
    </row>
    <row r="13" spans="1:12" ht="15.75" x14ac:dyDescent="0.25">
      <c r="A13" s="12"/>
      <c r="B13" s="256" t="s">
        <v>0</v>
      </c>
      <c r="C13" s="257"/>
      <c r="D13" s="257"/>
      <c r="E13" s="257"/>
      <c r="F13" s="258"/>
      <c r="G13" s="45">
        <f>SUM(G11:G12)</f>
        <v>1004717.59</v>
      </c>
      <c r="H13" s="45">
        <f t="shared" ref="H13" si="0">SUM(H11:H12)</f>
        <v>1299000</v>
      </c>
      <c r="I13" s="45">
        <f>SUM(I11:I12)</f>
        <v>1740918</v>
      </c>
      <c r="J13" s="45">
        <f t="shared" ref="J13:K13" si="1">SUM(J11:J12)</f>
        <v>2019629</v>
      </c>
      <c r="K13" s="114">
        <f t="shared" si="1"/>
        <v>1754934</v>
      </c>
    </row>
    <row r="14" spans="1:12" ht="15.75" x14ac:dyDescent="0.25">
      <c r="A14" s="12"/>
      <c r="B14" s="272" t="s">
        <v>20</v>
      </c>
      <c r="C14" s="260"/>
      <c r="D14" s="260"/>
      <c r="E14" s="260"/>
      <c r="F14" s="260"/>
      <c r="G14" s="21">
        <v>947566.22</v>
      </c>
      <c r="H14" s="196">
        <v>1201635</v>
      </c>
      <c r="I14" s="196">
        <v>1629983</v>
      </c>
      <c r="J14" s="196">
        <v>1728109</v>
      </c>
      <c r="K14" s="232">
        <v>1625574</v>
      </c>
    </row>
    <row r="15" spans="1:12" ht="15.75" x14ac:dyDescent="0.25">
      <c r="A15" s="12"/>
      <c r="B15" s="262" t="s">
        <v>21</v>
      </c>
      <c r="C15" s="261"/>
      <c r="D15" s="261"/>
      <c r="E15" s="261"/>
      <c r="F15" s="261"/>
      <c r="G15" s="185">
        <v>49292.42</v>
      </c>
      <c r="H15" s="196">
        <v>97365</v>
      </c>
      <c r="I15" s="196">
        <v>110935</v>
      </c>
      <c r="J15" s="196">
        <v>291520</v>
      </c>
      <c r="K15" s="232">
        <v>129360</v>
      </c>
    </row>
    <row r="16" spans="1:12" ht="15.75" x14ac:dyDescent="0.25">
      <c r="A16" s="12"/>
      <c r="B16" s="115" t="s">
        <v>1</v>
      </c>
      <c r="C16" s="44"/>
      <c r="D16" s="44"/>
      <c r="E16" s="44"/>
      <c r="F16" s="44"/>
      <c r="G16" s="45">
        <f>SUM(G14:G15)</f>
        <v>996858.64</v>
      </c>
      <c r="H16" s="45">
        <f t="shared" ref="H16" si="2">SUM(H14:H15)</f>
        <v>1299000</v>
      </c>
      <c r="I16" s="45">
        <f>SUM(I14:I15)</f>
        <v>1740918</v>
      </c>
      <c r="J16" s="45">
        <f t="shared" ref="J16:K16" si="3">SUM(J14:J15)</f>
        <v>2019629</v>
      </c>
      <c r="K16" s="114">
        <f t="shared" si="3"/>
        <v>1754934</v>
      </c>
    </row>
    <row r="17" spans="1:48" ht="16.5" thickBot="1" x14ac:dyDescent="0.3">
      <c r="A17" s="12"/>
      <c r="B17" s="270" t="s">
        <v>2</v>
      </c>
      <c r="C17" s="271"/>
      <c r="D17" s="271"/>
      <c r="E17" s="271"/>
      <c r="F17" s="271"/>
      <c r="G17" s="116">
        <f>G13-G16</f>
        <v>7858.9499999999534</v>
      </c>
      <c r="H17" s="116">
        <f t="shared" ref="H17:K17" si="4">SUM(H13-H16)</f>
        <v>0</v>
      </c>
      <c r="I17" s="116">
        <f t="shared" si="4"/>
        <v>0</v>
      </c>
      <c r="J17" s="116">
        <f t="shared" si="4"/>
        <v>0</v>
      </c>
      <c r="K17" s="117">
        <f t="shared" si="4"/>
        <v>0</v>
      </c>
    </row>
    <row r="18" spans="1:48" ht="15.75" x14ac:dyDescent="0.25">
      <c r="A18" s="12"/>
      <c r="B18" s="14"/>
      <c r="C18" s="20"/>
      <c r="D18" s="20"/>
      <c r="E18" s="20"/>
      <c r="F18" s="20"/>
      <c r="G18" s="20"/>
      <c r="H18" s="20"/>
      <c r="I18" s="20"/>
      <c r="J18" s="20"/>
      <c r="K18" s="20"/>
      <c r="L18" s="1"/>
    </row>
    <row r="19" spans="1:48" ht="18" customHeight="1" thickBot="1" x14ac:dyDescent="0.3">
      <c r="A19" s="12"/>
      <c r="B19" s="273" t="s">
        <v>36</v>
      </c>
      <c r="C19" s="273"/>
      <c r="D19" s="273"/>
      <c r="E19" s="273"/>
      <c r="F19" s="273"/>
      <c r="G19" s="20"/>
      <c r="H19" s="20"/>
      <c r="I19" s="20"/>
      <c r="J19" s="20"/>
      <c r="K19" s="20"/>
      <c r="L19" s="1"/>
    </row>
    <row r="20" spans="1:48" ht="30.75" customHeight="1" x14ac:dyDescent="0.25">
      <c r="A20" s="12"/>
      <c r="B20" s="263" t="s">
        <v>8</v>
      </c>
      <c r="C20" s="264"/>
      <c r="D20" s="264"/>
      <c r="E20" s="264"/>
      <c r="F20" s="264"/>
      <c r="G20" s="111" t="s">
        <v>203</v>
      </c>
      <c r="H20" s="56" t="s">
        <v>204</v>
      </c>
      <c r="I20" s="56" t="s">
        <v>205</v>
      </c>
      <c r="J20" s="56" t="s">
        <v>194</v>
      </c>
      <c r="K20" s="118" t="s">
        <v>207</v>
      </c>
    </row>
    <row r="21" spans="1:48" ht="15.75" x14ac:dyDescent="0.25">
      <c r="A21" s="12"/>
      <c r="B21" s="274">
        <v>1</v>
      </c>
      <c r="C21" s="275"/>
      <c r="D21" s="275"/>
      <c r="E21" s="275"/>
      <c r="F21" s="275"/>
      <c r="G21" s="95"/>
      <c r="H21" s="43">
        <v>3</v>
      </c>
      <c r="I21" s="43">
        <v>4</v>
      </c>
      <c r="J21" s="43">
        <v>5</v>
      </c>
      <c r="K21" s="113"/>
    </row>
    <row r="22" spans="1:48" ht="15.75" customHeight="1" x14ac:dyDescent="0.25">
      <c r="A22" s="12"/>
      <c r="B22" s="259" t="s">
        <v>22</v>
      </c>
      <c r="C22" s="276"/>
      <c r="D22" s="276"/>
      <c r="E22" s="276"/>
      <c r="F22" s="276"/>
      <c r="G22" s="21">
        <v>0</v>
      </c>
      <c r="H22" s="168">
        <v>0</v>
      </c>
      <c r="I22" s="168">
        <v>0</v>
      </c>
      <c r="J22" s="168">
        <v>0</v>
      </c>
      <c r="K22" s="170">
        <v>0</v>
      </c>
    </row>
    <row r="23" spans="1:48" ht="15.75" x14ac:dyDescent="0.25">
      <c r="A23" s="12"/>
      <c r="B23" s="259" t="s">
        <v>23</v>
      </c>
      <c r="C23" s="260"/>
      <c r="D23" s="260"/>
      <c r="E23" s="260"/>
      <c r="F23" s="260"/>
      <c r="G23" s="21">
        <v>0</v>
      </c>
      <c r="H23" s="168">
        <v>0</v>
      </c>
      <c r="I23" s="168">
        <v>0</v>
      </c>
      <c r="J23" s="168">
        <v>0</v>
      </c>
      <c r="K23" s="170">
        <v>0</v>
      </c>
    </row>
    <row r="24" spans="1:48" ht="15" customHeight="1" x14ac:dyDescent="0.25">
      <c r="A24" s="12"/>
      <c r="B24" s="277" t="s">
        <v>33</v>
      </c>
      <c r="C24" s="278"/>
      <c r="D24" s="278"/>
      <c r="E24" s="278"/>
      <c r="F24" s="279"/>
      <c r="G24" s="41">
        <v>0</v>
      </c>
      <c r="H24" s="40">
        <v>0</v>
      </c>
      <c r="I24" s="40">
        <v>0</v>
      </c>
      <c r="J24" s="40">
        <v>0</v>
      </c>
      <c r="K24" s="119">
        <v>0</v>
      </c>
    </row>
    <row r="25" spans="1:48" s="8" customFormat="1" ht="15" customHeight="1" x14ac:dyDescent="0.25">
      <c r="A25" s="12"/>
      <c r="B25" s="259" t="s">
        <v>13</v>
      </c>
      <c r="C25" s="260"/>
      <c r="D25" s="260"/>
      <c r="E25" s="260"/>
      <c r="F25" s="260"/>
      <c r="G25" s="21">
        <v>169516.36</v>
      </c>
      <c r="H25" s="168">
        <v>0</v>
      </c>
      <c r="I25" s="168">
        <v>0</v>
      </c>
      <c r="J25" s="168">
        <v>0</v>
      </c>
      <c r="K25" s="170">
        <v>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</row>
    <row r="26" spans="1:48" s="8" customFormat="1" ht="15" customHeight="1" x14ac:dyDescent="0.25">
      <c r="A26" s="12"/>
      <c r="B26" s="259" t="s">
        <v>35</v>
      </c>
      <c r="C26" s="260"/>
      <c r="D26" s="260"/>
      <c r="E26" s="260"/>
      <c r="F26" s="260"/>
      <c r="G26" s="21">
        <v>177375.31</v>
      </c>
      <c r="H26" s="168">
        <v>0</v>
      </c>
      <c r="I26" s="168">
        <v>0</v>
      </c>
      <c r="J26" s="168">
        <v>0</v>
      </c>
      <c r="K26" s="170">
        <v>0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</row>
    <row r="27" spans="1:48" s="11" customFormat="1" ht="15.75" x14ac:dyDescent="0.25">
      <c r="A27" s="15"/>
      <c r="B27" s="277" t="s">
        <v>37</v>
      </c>
      <c r="C27" s="278"/>
      <c r="D27" s="278"/>
      <c r="E27" s="278"/>
      <c r="F27" s="279"/>
      <c r="G27" s="41">
        <v>-7858.95</v>
      </c>
      <c r="H27" s="41">
        <f t="shared" ref="H27" si="5">H25-H26</f>
        <v>0</v>
      </c>
      <c r="I27" s="41">
        <v>0</v>
      </c>
      <c r="J27" s="41">
        <v>0</v>
      </c>
      <c r="K27" s="120">
        <v>0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</row>
    <row r="28" spans="1:48" ht="16.5" thickBot="1" x14ac:dyDescent="0.3">
      <c r="A28" s="12"/>
      <c r="B28" s="268" t="s">
        <v>38</v>
      </c>
      <c r="C28" s="269"/>
      <c r="D28" s="269"/>
      <c r="E28" s="269"/>
      <c r="F28" s="269"/>
      <c r="G28" s="121">
        <v>0</v>
      </c>
      <c r="H28" s="122">
        <v>0</v>
      </c>
      <c r="I28" s="122">
        <v>0</v>
      </c>
      <c r="J28" s="122">
        <v>0</v>
      </c>
      <c r="K28" s="123">
        <v>0</v>
      </c>
    </row>
    <row r="29" spans="1:48" x14ac:dyDescent="0.25">
      <c r="A29" s="12"/>
      <c r="B29" s="12"/>
      <c r="C29" s="12"/>
      <c r="D29" s="12"/>
      <c r="E29" s="12"/>
      <c r="F29" s="12"/>
      <c r="G29" s="97"/>
      <c r="H29" s="12"/>
      <c r="I29" s="12"/>
      <c r="J29" s="12"/>
      <c r="K29" s="12"/>
    </row>
    <row r="30" spans="1:48" x14ac:dyDescent="0.25">
      <c r="A30" s="12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48" x14ac:dyDescent="0.25">
      <c r="A31" s="12"/>
      <c r="B31" s="254"/>
      <c r="C31" s="254"/>
      <c r="D31" s="254"/>
      <c r="E31" s="254"/>
      <c r="F31" s="254"/>
      <c r="G31" s="254"/>
      <c r="H31" s="254"/>
      <c r="I31" s="254"/>
      <c r="J31" s="254"/>
      <c r="K31" s="254"/>
    </row>
    <row r="32" spans="1:48" ht="15" customHeight="1" x14ac:dyDescent="0.25">
      <c r="A32" s="12"/>
      <c r="B32" s="254"/>
      <c r="C32" s="254"/>
      <c r="D32" s="254"/>
      <c r="E32" s="254"/>
      <c r="F32" s="254"/>
      <c r="G32" s="254"/>
      <c r="H32" s="254"/>
      <c r="I32" s="254"/>
      <c r="J32" s="254"/>
      <c r="K32" s="254"/>
    </row>
    <row r="33" spans="1:11" ht="15" customHeight="1" x14ac:dyDescent="0.25">
      <c r="A33" s="12"/>
      <c r="B33" s="254"/>
      <c r="C33" s="254"/>
      <c r="D33" s="254"/>
      <c r="E33" s="254"/>
      <c r="F33" s="254"/>
      <c r="G33" s="254"/>
      <c r="H33" s="254"/>
      <c r="I33" s="254"/>
      <c r="J33" s="254"/>
      <c r="K33" s="254"/>
    </row>
    <row r="34" spans="1:11" ht="36.75" customHeight="1" x14ac:dyDescent="0.25">
      <c r="A34" s="12"/>
      <c r="B34" s="254"/>
      <c r="C34" s="254"/>
      <c r="D34" s="254"/>
      <c r="E34" s="254"/>
      <c r="F34" s="254"/>
      <c r="G34" s="254"/>
      <c r="H34" s="254"/>
      <c r="I34" s="254"/>
      <c r="J34" s="254"/>
      <c r="K34" s="254"/>
    </row>
    <row r="35" spans="1:11" ht="15" customHeight="1" x14ac:dyDescent="0.25">
      <c r="A35" s="12"/>
      <c r="B35" s="255"/>
      <c r="C35" s="255"/>
      <c r="D35" s="255"/>
      <c r="E35" s="255"/>
      <c r="F35" s="255"/>
      <c r="G35" s="255"/>
      <c r="H35" s="255"/>
      <c r="I35" s="255"/>
      <c r="J35" s="255"/>
      <c r="K35" s="255"/>
    </row>
    <row r="36" spans="1:11" x14ac:dyDescent="0.25">
      <c r="A36" s="12"/>
      <c r="B36" s="255"/>
      <c r="C36" s="255"/>
      <c r="D36" s="255"/>
      <c r="E36" s="255"/>
      <c r="F36" s="255"/>
      <c r="G36" s="255"/>
      <c r="H36" s="255"/>
      <c r="I36" s="255"/>
      <c r="J36" s="255"/>
      <c r="K36" s="255"/>
    </row>
  </sheetData>
  <mergeCells count="26">
    <mergeCell ref="B32:K32"/>
    <mergeCell ref="B8:F8"/>
    <mergeCell ref="B19:F19"/>
    <mergeCell ref="B25:F25"/>
    <mergeCell ref="B26:F26"/>
    <mergeCell ref="B20:F20"/>
    <mergeCell ref="B21:F21"/>
    <mergeCell ref="B22:F22"/>
    <mergeCell ref="B27:F27"/>
    <mergeCell ref="B24:F24"/>
    <mergeCell ref="B6:K6"/>
    <mergeCell ref="B4:K4"/>
    <mergeCell ref="B2:K2"/>
    <mergeCell ref="B33:K34"/>
    <mergeCell ref="B35:K36"/>
    <mergeCell ref="B13:F13"/>
    <mergeCell ref="B23:F23"/>
    <mergeCell ref="B11:F11"/>
    <mergeCell ref="B12:F12"/>
    <mergeCell ref="B9:F9"/>
    <mergeCell ref="B10:F10"/>
    <mergeCell ref="B28:F28"/>
    <mergeCell ref="B15:F15"/>
    <mergeCell ref="B17:F17"/>
    <mergeCell ref="B14:F14"/>
    <mergeCell ref="B31:K31"/>
  </mergeCells>
  <pageMargins left="0.7" right="0.7" top="0.75" bottom="0.75" header="0.3" footer="0.3"/>
  <pageSetup paperSize="9" scale="67" orientation="landscape" r:id="rId1"/>
  <ignoredErrors>
    <ignoredError sqref="G13:K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38"/>
  <sheetViews>
    <sheetView zoomScale="90" zoomScaleNormal="90" workbookViewId="0">
      <selection activeCell="M58" sqref="M58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11.42578125" customWidth="1"/>
    <col min="5" max="5" width="8.42578125" customWidth="1"/>
    <col min="6" max="6" width="44.7109375" customWidth="1"/>
    <col min="7" max="11" width="25.28515625" customWidth="1"/>
  </cols>
  <sheetData>
    <row r="1" spans="1:11" ht="18.75" x14ac:dyDescent="0.3">
      <c r="A1" s="18" t="s">
        <v>40</v>
      </c>
      <c r="B1" s="13"/>
      <c r="C1" s="13"/>
      <c r="D1" s="13"/>
      <c r="E1" s="13"/>
      <c r="F1" s="13"/>
      <c r="G1" s="2"/>
      <c r="H1" s="2"/>
      <c r="I1" s="2"/>
      <c r="J1" s="2"/>
      <c r="K1" s="2"/>
    </row>
    <row r="2" spans="1:11" ht="18" x14ac:dyDescent="0.25"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75" customHeight="1" x14ac:dyDescent="0.25">
      <c r="A3" s="24"/>
      <c r="B3" s="253" t="s">
        <v>10</v>
      </c>
      <c r="C3" s="253"/>
      <c r="D3" s="253"/>
      <c r="E3" s="253"/>
      <c r="F3" s="253"/>
      <c r="G3" s="253"/>
      <c r="H3" s="253"/>
      <c r="I3" s="253"/>
      <c r="J3" s="253"/>
      <c r="K3" s="253"/>
    </row>
    <row r="4" spans="1:11" ht="15.75" x14ac:dyDescent="0.25">
      <c r="A4" s="24"/>
      <c r="B4" s="14"/>
      <c r="C4" s="14"/>
      <c r="D4" s="14"/>
      <c r="E4" s="14"/>
      <c r="F4" s="14"/>
      <c r="G4" s="14"/>
      <c r="H4" s="14"/>
      <c r="I4" s="14"/>
      <c r="J4" s="14"/>
      <c r="K4" s="25"/>
    </row>
    <row r="5" spans="1:11" ht="15.75" customHeight="1" x14ac:dyDescent="0.25">
      <c r="A5" s="24"/>
      <c r="B5" s="253" t="s">
        <v>179</v>
      </c>
      <c r="C5" s="253"/>
      <c r="D5" s="253"/>
      <c r="E5" s="253"/>
      <c r="F5" s="253"/>
      <c r="G5" s="253"/>
      <c r="H5" s="253"/>
      <c r="I5" s="253"/>
      <c r="J5" s="253"/>
      <c r="K5" s="253"/>
    </row>
    <row r="6" spans="1:11" ht="15.75" x14ac:dyDescent="0.25">
      <c r="A6" s="24"/>
      <c r="B6" s="14"/>
      <c r="C6" s="14"/>
      <c r="D6" s="14"/>
      <c r="E6" s="14"/>
      <c r="F6" s="14"/>
      <c r="G6" s="14"/>
      <c r="H6" s="14"/>
      <c r="I6" s="14"/>
      <c r="J6" s="14"/>
      <c r="K6" s="25"/>
    </row>
    <row r="7" spans="1:11" ht="15.75" customHeight="1" x14ac:dyDescent="0.25">
      <c r="A7" s="24"/>
      <c r="B7" s="253" t="s">
        <v>178</v>
      </c>
      <c r="C7" s="253"/>
      <c r="D7" s="253"/>
      <c r="E7" s="253"/>
      <c r="F7" s="253"/>
      <c r="G7" s="253"/>
      <c r="H7" s="253"/>
      <c r="I7" s="253"/>
      <c r="J7" s="253"/>
      <c r="K7" s="253"/>
    </row>
    <row r="8" spans="1:11" ht="16.5" thickBot="1" x14ac:dyDescent="0.3">
      <c r="A8" s="24"/>
      <c r="B8" s="14"/>
      <c r="C8" s="14"/>
      <c r="D8" s="14"/>
      <c r="E8" s="14"/>
      <c r="F8" s="14"/>
      <c r="G8" s="14"/>
      <c r="H8" s="14"/>
      <c r="I8" s="14"/>
      <c r="J8" s="14"/>
      <c r="K8" s="25"/>
    </row>
    <row r="9" spans="1:11" ht="45" customHeight="1" x14ac:dyDescent="0.25">
      <c r="A9" s="24"/>
      <c r="B9" s="283" t="s">
        <v>8</v>
      </c>
      <c r="C9" s="284"/>
      <c r="D9" s="284"/>
      <c r="E9" s="284"/>
      <c r="F9" s="285"/>
      <c r="G9" s="56" t="s">
        <v>203</v>
      </c>
      <c r="H9" s="56" t="s">
        <v>204</v>
      </c>
      <c r="I9" s="56" t="s">
        <v>205</v>
      </c>
      <c r="J9" s="56" t="s">
        <v>194</v>
      </c>
      <c r="K9" s="118" t="s">
        <v>206</v>
      </c>
    </row>
    <row r="10" spans="1:11" ht="16.5" thickBot="1" x14ac:dyDescent="0.3">
      <c r="A10" s="24"/>
      <c r="B10" s="280">
        <v>1</v>
      </c>
      <c r="C10" s="281"/>
      <c r="D10" s="281"/>
      <c r="E10" s="281"/>
      <c r="F10" s="282"/>
      <c r="G10" s="67">
        <v>2</v>
      </c>
      <c r="H10" s="67">
        <v>5</v>
      </c>
      <c r="I10" s="67"/>
      <c r="J10" s="67"/>
      <c r="K10" s="124">
        <v>6</v>
      </c>
    </row>
    <row r="11" spans="1:11" ht="15.75" x14ac:dyDescent="0.25">
      <c r="A11" s="24"/>
      <c r="B11" s="64"/>
      <c r="C11" s="65"/>
      <c r="D11" s="65"/>
      <c r="E11" s="65"/>
      <c r="F11" s="66" t="s">
        <v>32</v>
      </c>
      <c r="G11" s="129">
        <f>SUM(G12)</f>
        <v>1004717.5900000001</v>
      </c>
      <c r="H11" s="129">
        <f t="shared" ref="H11:K11" si="0">SUM(H12)</f>
        <v>1299000</v>
      </c>
      <c r="I11" s="129">
        <f t="shared" si="0"/>
        <v>1740918</v>
      </c>
      <c r="J11" s="129">
        <f t="shared" si="0"/>
        <v>2019629</v>
      </c>
      <c r="K11" s="130">
        <f t="shared" si="0"/>
        <v>1754934</v>
      </c>
    </row>
    <row r="12" spans="1:11" ht="15.75" x14ac:dyDescent="0.25">
      <c r="A12" s="24"/>
      <c r="B12" s="57">
        <v>6</v>
      </c>
      <c r="C12" s="46"/>
      <c r="D12" s="46"/>
      <c r="E12" s="46"/>
      <c r="F12" s="47" t="s">
        <v>3</v>
      </c>
      <c r="G12" s="131">
        <f>SUM(G13,G26,G29,G32,G38,G42)</f>
        <v>1004717.5900000001</v>
      </c>
      <c r="H12" s="131">
        <f>SUM(H13,H26,H29,H32,H38,H42)</f>
        <v>1299000</v>
      </c>
      <c r="I12" s="131">
        <f t="shared" ref="I12:K12" si="1">SUM(I13,I26,I29,I32,I38,I42)</f>
        <v>1740918</v>
      </c>
      <c r="J12" s="131">
        <f t="shared" si="1"/>
        <v>2019629</v>
      </c>
      <c r="K12" s="132">
        <f t="shared" si="1"/>
        <v>1754934</v>
      </c>
    </row>
    <row r="13" spans="1:11" ht="31.5" x14ac:dyDescent="0.25">
      <c r="A13" s="24"/>
      <c r="B13" s="58"/>
      <c r="C13" s="48">
        <v>63</v>
      </c>
      <c r="D13" s="48"/>
      <c r="E13" s="48"/>
      <c r="F13" s="49" t="s">
        <v>12</v>
      </c>
      <c r="G13" s="105">
        <f>SUM(G14,G18,G21,G23)</f>
        <v>91253.66</v>
      </c>
      <c r="H13" s="105">
        <f t="shared" ref="H13:K13" si="2">SUM(H14,H18,H21,H23)</f>
        <v>173000</v>
      </c>
      <c r="I13" s="105">
        <f t="shared" si="2"/>
        <v>155845</v>
      </c>
      <c r="J13" s="105">
        <f t="shared" si="2"/>
        <v>198265</v>
      </c>
      <c r="K13" s="133">
        <f t="shared" si="2"/>
        <v>158073</v>
      </c>
    </row>
    <row r="14" spans="1:11" ht="31.5" x14ac:dyDescent="0.25">
      <c r="A14" s="24"/>
      <c r="B14" s="59"/>
      <c r="C14" s="50"/>
      <c r="D14" s="50">
        <v>632</v>
      </c>
      <c r="E14" s="50"/>
      <c r="F14" s="51" t="s">
        <v>41</v>
      </c>
      <c r="G14" s="134">
        <f>SUM(G15:G17)</f>
        <v>0</v>
      </c>
      <c r="H14" s="134">
        <f t="shared" ref="H14:K14" si="3">SUM(H15:H16)</f>
        <v>0</v>
      </c>
      <c r="I14" s="134">
        <f t="shared" si="3"/>
        <v>0</v>
      </c>
      <c r="J14" s="134">
        <f t="shared" si="3"/>
        <v>0</v>
      </c>
      <c r="K14" s="135">
        <f t="shared" si="3"/>
        <v>0</v>
      </c>
    </row>
    <row r="15" spans="1:11" ht="15.75" x14ac:dyDescent="0.25">
      <c r="A15" s="24"/>
      <c r="B15" s="60"/>
      <c r="C15" s="32"/>
      <c r="D15" s="32"/>
      <c r="E15" s="32">
        <v>6321</v>
      </c>
      <c r="F15" s="27" t="s">
        <v>42</v>
      </c>
      <c r="G15" s="186">
        <v>0</v>
      </c>
      <c r="H15" s="186">
        <v>0</v>
      </c>
      <c r="I15" s="186">
        <v>0</v>
      </c>
      <c r="J15" s="186">
        <v>0</v>
      </c>
      <c r="K15" s="230">
        <v>0</v>
      </c>
    </row>
    <row r="16" spans="1:11" ht="15.75" x14ac:dyDescent="0.25">
      <c r="A16" s="24"/>
      <c r="B16" s="60"/>
      <c r="C16" s="32"/>
      <c r="D16" s="32"/>
      <c r="E16" s="32">
        <v>6322</v>
      </c>
      <c r="F16" s="27" t="s">
        <v>43</v>
      </c>
      <c r="G16" s="186">
        <v>0</v>
      </c>
      <c r="H16" s="186">
        <v>0</v>
      </c>
      <c r="I16" s="186">
        <v>0</v>
      </c>
      <c r="J16" s="186">
        <v>0</v>
      </c>
      <c r="K16" s="230">
        <v>0</v>
      </c>
    </row>
    <row r="17" spans="1:11" ht="15.75" x14ac:dyDescent="0.25">
      <c r="A17" s="24"/>
      <c r="B17" s="60"/>
      <c r="C17" s="32"/>
      <c r="D17" s="32"/>
      <c r="E17" s="32">
        <v>6323</v>
      </c>
      <c r="F17" s="37" t="s">
        <v>172</v>
      </c>
      <c r="G17" s="186">
        <v>0</v>
      </c>
      <c r="H17" s="186">
        <v>0</v>
      </c>
      <c r="I17" s="186">
        <v>0</v>
      </c>
      <c r="J17" s="186">
        <v>0</v>
      </c>
      <c r="K17" s="230">
        <v>0</v>
      </c>
    </row>
    <row r="18" spans="1:11" ht="15.75" x14ac:dyDescent="0.25">
      <c r="A18" s="24"/>
      <c r="B18" s="63"/>
      <c r="C18" s="55"/>
      <c r="D18" s="50">
        <v>634</v>
      </c>
      <c r="E18" s="50"/>
      <c r="F18" s="72" t="s">
        <v>183</v>
      </c>
      <c r="G18" s="136">
        <f>SUM(G19,G20)</f>
        <v>40217.660000000003</v>
      </c>
      <c r="H18" s="136">
        <f t="shared" ref="H18:K18" si="4">SUM(H19,H20)</f>
        <v>50000</v>
      </c>
      <c r="I18" s="136">
        <f t="shared" si="4"/>
        <v>25845</v>
      </c>
      <c r="J18" s="136">
        <f t="shared" si="4"/>
        <v>68265</v>
      </c>
      <c r="K18" s="137">
        <f t="shared" si="4"/>
        <v>28073</v>
      </c>
    </row>
    <row r="19" spans="1:11" ht="15.75" x14ac:dyDescent="0.25">
      <c r="A19" s="24"/>
      <c r="B19" s="96"/>
      <c r="C19" s="36"/>
      <c r="D19" s="36"/>
      <c r="E19" s="36">
        <v>6341</v>
      </c>
      <c r="F19" s="37" t="s">
        <v>184</v>
      </c>
      <c r="G19" s="186">
        <v>11722.92</v>
      </c>
      <c r="H19" s="186">
        <v>25000</v>
      </c>
      <c r="I19" s="186">
        <v>23595</v>
      </c>
      <c r="J19" s="186">
        <v>38265</v>
      </c>
      <c r="K19" s="230">
        <v>21863</v>
      </c>
    </row>
    <row r="20" spans="1:11" ht="15.75" x14ac:dyDescent="0.25">
      <c r="A20" s="24"/>
      <c r="B20" s="96"/>
      <c r="C20" s="36"/>
      <c r="D20" s="36"/>
      <c r="E20" s="36">
        <v>6342</v>
      </c>
      <c r="F20" s="37" t="s">
        <v>185</v>
      </c>
      <c r="G20" s="186">
        <v>28494.74</v>
      </c>
      <c r="H20" s="186">
        <v>25000</v>
      </c>
      <c r="I20" s="186">
        <v>2250</v>
      </c>
      <c r="J20" s="186">
        <v>30000</v>
      </c>
      <c r="K20" s="230">
        <v>6210</v>
      </c>
    </row>
    <row r="21" spans="1:11" ht="31.5" x14ac:dyDescent="0.25">
      <c r="A21" s="24"/>
      <c r="B21" s="59"/>
      <c r="C21" s="50"/>
      <c r="D21" s="50">
        <v>636</v>
      </c>
      <c r="E21" s="50"/>
      <c r="F21" s="51" t="s">
        <v>44</v>
      </c>
      <c r="G21" s="134">
        <f>SUM(G22)</f>
        <v>24150</v>
      </c>
      <c r="H21" s="134">
        <f t="shared" ref="H21:K21" si="5">SUM(H22)</f>
        <v>23000</v>
      </c>
      <c r="I21" s="134">
        <f t="shared" si="5"/>
        <v>30000</v>
      </c>
      <c r="J21" s="134">
        <f t="shared" si="5"/>
        <v>30000</v>
      </c>
      <c r="K21" s="135">
        <f t="shared" si="5"/>
        <v>30000</v>
      </c>
    </row>
    <row r="22" spans="1:11" ht="31.5" x14ac:dyDescent="0.25">
      <c r="A22" s="24"/>
      <c r="B22" s="60"/>
      <c r="C22" s="32"/>
      <c r="D22" s="32"/>
      <c r="E22" s="32">
        <v>6361</v>
      </c>
      <c r="F22" s="28" t="s">
        <v>45</v>
      </c>
      <c r="G22" s="186">
        <v>24150</v>
      </c>
      <c r="H22" s="186">
        <v>23000</v>
      </c>
      <c r="I22" s="186">
        <v>30000</v>
      </c>
      <c r="J22" s="186">
        <v>30000</v>
      </c>
      <c r="K22" s="230">
        <v>30000</v>
      </c>
    </row>
    <row r="23" spans="1:11" ht="31.5" x14ac:dyDescent="0.25">
      <c r="A23" s="24"/>
      <c r="B23" s="59"/>
      <c r="C23" s="50"/>
      <c r="D23" s="50">
        <v>639</v>
      </c>
      <c r="E23" s="50"/>
      <c r="F23" s="51" t="s">
        <v>46</v>
      </c>
      <c r="G23" s="134">
        <f>SUM(G24:G25)</f>
        <v>26886</v>
      </c>
      <c r="H23" s="134">
        <f t="shared" ref="H23:K23" si="6">SUM(H24:H25)</f>
        <v>100000</v>
      </c>
      <c r="I23" s="134">
        <f t="shared" si="6"/>
        <v>100000</v>
      </c>
      <c r="J23" s="134">
        <f t="shared" si="6"/>
        <v>100000</v>
      </c>
      <c r="K23" s="135">
        <f t="shared" si="6"/>
        <v>100000</v>
      </c>
    </row>
    <row r="24" spans="1:11" ht="31.5" x14ac:dyDescent="0.25">
      <c r="A24" s="24"/>
      <c r="B24" s="60"/>
      <c r="C24" s="32"/>
      <c r="D24" s="32"/>
      <c r="E24" s="32">
        <v>6391</v>
      </c>
      <c r="F24" s="28" t="s">
        <v>47</v>
      </c>
      <c r="G24" s="186">
        <v>26886</v>
      </c>
      <c r="H24" s="186">
        <v>50000</v>
      </c>
      <c r="I24" s="186">
        <v>20000</v>
      </c>
      <c r="J24" s="186">
        <v>20000</v>
      </c>
      <c r="K24" s="230">
        <v>20000</v>
      </c>
    </row>
    <row r="25" spans="1:11" ht="31.5" x14ac:dyDescent="0.25">
      <c r="A25" s="24"/>
      <c r="B25" s="60"/>
      <c r="C25" s="32"/>
      <c r="D25" s="32"/>
      <c r="E25" s="32">
        <v>6392</v>
      </c>
      <c r="F25" s="28" t="s">
        <v>48</v>
      </c>
      <c r="G25" s="186">
        <v>0</v>
      </c>
      <c r="H25" s="186">
        <v>50000</v>
      </c>
      <c r="I25" s="186">
        <v>80000</v>
      </c>
      <c r="J25" s="186">
        <v>80000</v>
      </c>
      <c r="K25" s="230">
        <v>80000</v>
      </c>
    </row>
    <row r="26" spans="1:11" ht="15.75" x14ac:dyDescent="0.25">
      <c r="A26" s="24"/>
      <c r="B26" s="61"/>
      <c r="C26" s="52" t="s">
        <v>49</v>
      </c>
      <c r="D26" s="52"/>
      <c r="E26" s="52"/>
      <c r="F26" s="53" t="s">
        <v>50</v>
      </c>
      <c r="G26" s="105">
        <f>SUM(G27)</f>
        <v>133.63</v>
      </c>
      <c r="H26" s="105">
        <f t="shared" ref="H26:K26" si="7">SUM(H27)</f>
        <v>300</v>
      </c>
      <c r="I26" s="105">
        <f t="shared" si="7"/>
        <v>300</v>
      </c>
      <c r="J26" s="105">
        <f t="shared" si="7"/>
        <v>300</v>
      </c>
      <c r="K26" s="133">
        <f t="shared" si="7"/>
        <v>300</v>
      </c>
    </row>
    <row r="27" spans="1:11" ht="15.75" x14ac:dyDescent="0.25">
      <c r="A27" s="24"/>
      <c r="B27" s="59"/>
      <c r="C27" s="50"/>
      <c r="D27" s="50" t="s">
        <v>51</v>
      </c>
      <c r="E27" s="50"/>
      <c r="F27" s="51" t="s">
        <v>52</v>
      </c>
      <c r="G27" s="134">
        <f>SUM(G28)</f>
        <v>133.63</v>
      </c>
      <c r="H27" s="134">
        <f t="shared" ref="H27:K27" si="8">SUM(H28)</f>
        <v>300</v>
      </c>
      <c r="I27" s="134">
        <f t="shared" si="8"/>
        <v>300</v>
      </c>
      <c r="J27" s="134">
        <f t="shared" si="8"/>
        <v>300</v>
      </c>
      <c r="K27" s="135">
        <f t="shared" si="8"/>
        <v>300</v>
      </c>
    </row>
    <row r="28" spans="1:11" ht="31.5" x14ac:dyDescent="0.25">
      <c r="A28" s="24"/>
      <c r="B28" s="60"/>
      <c r="C28" s="32"/>
      <c r="D28" s="32"/>
      <c r="E28" s="32" t="s">
        <v>53</v>
      </c>
      <c r="F28" s="28" t="s">
        <v>54</v>
      </c>
      <c r="G28" s="186">
        <v>133.63</v>
      </c>
      <c r="H28" s="186">
        <v>300</v>
      </c>
      <c r="I28" s="186">
        <v>300</v>
      </c>
      <c r="J28" s="186">
        <v>300</v>
      </c>
      <c r="K28" s="230">
        <v>300</v>
      </c>
    </row>
    <row r="29" spans="1:11" ht="47.25" x14ac:dyDescent="0.25">
      <c r="A29" s="24"/>
      <c r="B29" s="61"/>
      <c r="C29" s="52">
        <v>65</v>
      </c>
      <c r="D29" s="52"/>
      <c r="E29" s="52"/>
      <c r="F29" s="53" t="s">
        <v>55</v>
      </c>
      <c r="G29" s="105">
        <f>SUM(G30)</f>
        <v>29925.11</v>
      </c>
      <c r="H29" s="105">
        <f t="shared" ref="H29:K30" si="9">SUM(H30)</f>
        <v>44000</v>
      </c>
      <c r="I29" s="105">
        <f t="shared" si="9"/>
        <v>41700</v>
      </c>
      <c r="J29" s="105">
        <f t="shared" si="9"/>
        <v>41700</v>
      </c>
      <c r="K29" s="133">
        <f t="shared" si="9"/>
        <v>41700</v>
      </c>
    </row>
    <row r="30" spans="1:11" ht="15.75" x14ac:dyDescent="0.25">
      <c r="A30" s="24"/>
      <c r="B30" s="59"/>
      <c r="C30" s="50"/>
      <c r="D30" s="50">
        <v>652</v>
      </c>
      <c r="E30" s="50"/>
      <c r="F30" s="51" t="s">
        <v>56</v>
      </c>
      <c r="G30" s="134">
        <f>SUM(G31)</f>
        <v>29925.11</v>
      </c>
      <c r="H30" s="134">
        <f t="shared" si="9"/>
        <v>44000</v>
      </c>
      <c r="I30" s="134">
        <f t="shared" si="9"/>
        <v>41700</v>
      </c>
      <c r="J30" s="134">
        <f t="shared" si="9"/>
        <v>41700</v>
      </c>
      <c r="K30" s="135">
        <f t="shared" si="9"/>
        <v>41700</v>
      </c>
    </row>
    <row r="31" spans="1:11" ht="15.75" x14ac:dyDescent="0.25">
      <c r="A31" s="24"/>
      <c r="B31" s="60"/>
      <c r="C31" s="32"/>
      <c r="D31" s="32"/>
      <c r="E31" s="32">
        <v>6526</v>
      </c>
      <c r="F31" s="28" t="s">
        <v>57</v>
      </c>
      <c r="G31" s="186">
        <v>29925.11</v>
      </c>
      <c r="H31" s="186">
        <v>44000</v>
      </c>
      <c r="I31" s="186">
        <v>41700</v>
      </c>
      <c r="J31" s="186">
        <v>41700</v>
      </c>
      <c r="K31" s="230">
        <v>41700</v>
      </c>
    </row>
    <row r="32" spans="1:11" ht="47.25" x14ac:dyDescent="0.25">
      <c r="A32" s="24"/>
      <c r="B32" s="61"/>
      <c r="C32" s="52">
        <v>66</v>
      </c>
      <c r="D32" s="52"/>
      <c r="E32" s="52"/>
      <c r="F32" s="53" t="s">
        <v>58</v>
      </c>
      <c r="G32" s="105">
        <f>SUM(G33,G36)</f>
        <v>142777.03</v>
      </c>
      <c r="H32" s="105">
        <f t="shared" ref="H32:K32" si="10">SUM(H33,H36)</f>
        <v>130700</v>
      </c>
      <c r="I32" s="105">
        <f t="shared" si="10"/>
        <v>140700</v>
      </c>
      <c r="J32" s="105">
        <f t="shared" si="10"/>
        <v>145700</v>
      </c>
      <c r="K32" s="133">
        <f t="shared" si="10"/>
        <v>150700</v>
      </c>
    </row>
    <row r="33" spans="1:11" ht="31.5" x14ac:dyDescent="0.25">
      <c r="A33" s="24"/>
      <c r="B33" s="59"/>
      <c r="C33" s="50"/>
      <c r="D33" s="50">
        <v>661</v>
      </c>
      <c r="E33" s="50"/>
      <c r="F33" s="51" t="s">
        <v>24</v>
      </c>
      <c r="G33" s="134">
        <f>SUM(G34:G35)</f>
        <v>126982.85999999999</v>
      </c>
      <c r="H33" s="134">
        <f t="shared" ref="H33:K33" si="11">SUM(H34,H35)</f>
        <v>119700</v>
      </c>
      <c r="I33" s="134">
        <f t="shared" si="11"/>
        <v>129700</v>
      </c>
      <c r="J33" s="134">
        <f t="shared" si="11"/>
        <v>134700</v>
      </c>
      <c r="K33" s="135">
        <f t="shared" si="11"/>
        <v>139700</v>
      </c>
    </row>
    <row r="34" spans="1:11" ht="15.75" x14ac:dyDescent="0.25">
      <c r="A34" s="24"/>
      <c r="B34" s="60"/>
      <c r="C34" s="32"/>
      <c r="D34" s="32"/>
      <c r="E34" s="32">
        <v>6614</v>
      </c>
      <c r="F34" s="28" t="s">
        <v>25</v>
      </c>
      <c r="G34" s="186">
        <v>77501.039999999994</v>
      </c>
      <c r="H34" s="186">
        <v>73000</v>
      </c>
      <c r="I34" s="186">
        <v>79700</v>
      </c>
      <c r="J34" s="186">
        <v>82700</v>
      </c>
      <c r="K34" s="230">
        <v>84700</v>
      </c>
    </row>
    <row r="35" spans="1:11" ht="15.75" x14ac:dyDescent="0.25">
      <c r="A35" s="24"/>
      <c r="B35" s="60"/>
      <c r="C35" s="32"/>
      <c r="D35" s="32"/>
      <c r="E35" s="32">
        <v>6615</v>
      </c>
      <c r="F35" s="28" t="s">
        <v>59</v>
      </c>
      <c r="G35" s="186">
        <v>49481.82</v>
      </c>
      <c r="H35" s="186">
        <v>46700</v>
      </c>
      <c r="I35" s="186">
        <v>50000</v>
      </c>
      <c r="J35" s="186">
        <v>52000</v>
      </c>
      <c r="K35" s="230">
        <v>55000</v>
      </c>
    </row>
    <row r="36" spans="1:11" ht="47.25" x14ac:dyDescent="0.25">
      <c r="A36" s="24"/>
      <c r="B36" s="59"/>
      <c r="C36" s="50"/>
      <c r="D36" s="50">
        <v>663</v>
      </c>
      <c r="E36" s="50"/>
      <c r="F36" s="51" t="s">
        <v>60</v>
      </c>
      <c r="G36" s="134">
        <f>SUM(G37)</f>
        <v>15794.17</v>
      </c>
      <c r="H36" s="134">
        <f t="shared" ref="H36:K36" si="12">SUM(H37)</f>
        <v>11000</v>
      </c>
      <c r="I36" s="134">
        <f t="shared" si="12"/>
        <v>11000</v>
      </c>
      <c r="J36" s="134">
        <f t="shared" si="12"/>
        <v>11000</v>
      </c>
      <c r="K36" s="135">
        <f t="shared" si="12"/>
        <v>11000</v>
      </c>
    </row>
    <row r="37" spans="1:11" ht="15.75" x14ac:dyDescent="0.25">
      <c r="A37" s="24"/>
      <c r="B37" s="60"/>
      <c r="C37" s="32"/>
      <c r="D37" s="32"/>
      <c r="E37" s="32">
        <v>6631</v>
      </c>
      <c r="F37" s="28" t="s">
        <v>61</v>
      </c>
      <c r="G37" s="186">
        <v>15794.17</v>
      </c>
      <c r="H37" s="186">
        <v>11000</v>
      </c>
      <c r="I37" s="186">
        <v>11000</v>
      </c>
      <c r="J37" s="186">
        <v>11000</v>
      </c>
      <c r="K37" s="230">
        <v>11000</v>
      </c>
    </row>
    <row r="38" spans="1:11" ht="31.5" x14ac:dyDescent="0.25">
      <c r="A38" s="24"/>
      <c r="B38" s="61"/>
      <c r="C38" s="52">
        <v>67</v>
      </c>
      <c r="D38" s="52"/>
      <c r="E38" s="52"/>
      <c r="F38" s="53" t="s">
        <v>62</v>
      </c>
      <c r="G38" s="105">
        <f>SUM(G39)</f>
        <v>740329.4</v>
      </c>
      <c r="H38" s="105">
        <f t="shared" ref="H38:K38" si="13">SUM(H39)</f>
        <v>950000</v>
      </c>
      <c r="I38" s="105">
        <f t="shared" si="13"/>
        <v>1401073</v>
      </c>
      <c r="J38" s="105">
        <f t="shared" si="13"/>
        <v>1632364</v>
      </c>
      <c r="K38" s="133">
        <f t="shared" si="13"/>
        <v>1402861</v>
      </c>
    </row>
    <row r="39" spans="1:11" ht="47.25" x14ac:dyDescent="0.25">
      <c r="A39" s="24"/>
      <c r="B39" s="59"/>
      <c r="C39" s="50"/>
      <c r="D39" s="50">
        <v>671</v>
      </c>
      <c r="E39" s="50"/>
      <c r="F39" s="51" t="s">
        <v>63</v>
      </c>
      <c r="G39" s="134">
        <f>SUM(G40:G41)</f>
        <v>740329.4</v>
      </c>
      <c r="H39" s="134">
        <f t="shared" ref="H39:K39" si="14">SUM(H40,H41)</f>
        <v>950000</v>
      </c>
      <c r="I39" s="134">
        <f t="shared" si="14"/>
        <v>1401073</v>
      </c>
      <c r="J39" s="134">
        <f t="shared" si="14"/>
        <v>1632364</v>
      </c>
      <c r="K39" s="135">
        <f t="shared" si="14"/>
        <v>1402861</v>
      </c>
    </row>
    <row r="40" spans="1:11" ht="31.5" x14ac:dyDescent="0.25">
      <c r="A40" s="24"/>
      <c r="B40" s="60"/>
      <c r="C40" s="32"/>
      <c r="D40" s="32"/>
      <c r="E40" s="32">
        <v>6711</v>
      </c>
      <c r="F40" s="28" t="s">
        <v>64</v>
      </c>
      <c r="G40" s="186">
        <v>735668.64</v>
      </c>
      <c r="H40" s="186">
        <v>943235</v>
      </c>
      <c r="I40" s="186">
        <v>1349148</v>
      </c>
      <c r="J40" s="186">
        <v>1437444</v>
      </c>
      <c r="K40" s="230">
        <v>1346311</v>
      </c>
    </row>
    <row r="41" spans="1:11" ht="31.5" x14ac:dyDescent="0.25">
      <c r="A41" s="24"/>
      <c r="B41" s="60"/>
      <c r="C41" s="32"/>
      <c r="D41" s="32"/>
      <c r="E41" s="32">
        <v>6712</v>
      </c>
      <c r="F41" s="28" t="s">
        <v>65</v>
      </c>
      <c r="G41" s="186">
        <v>4660.76</v>
      </c>
      <c r="H41" s="186">
        <v>6765</v>
      </c>
      <c r="I41" s="186">
        <v>51925</v>
      </c>
      <c r="J41" s="186">
        <v>194920</v>
      </c>
      <c r="K41" s="230">
        <v>56550</v>
      </c>
    </row>
    <row r="42" spans="1:11" ht="15.75" x14ac:dyDescent="0.25">
      <c r="A42" s="24"/>
      <c r="B42" s="61"/>
      <c r="C42" s="52">
        <v>68</v>
      </c>
      <c r="D42" s="52"/>
      <c r="E42" s="52"/>
      <c r="F42" s="49" t="s">
        <v>66</v>
      </c>
      <c r="G42" s="105">
        <f>SUM(G43,G45)</f>
        <v>298.76</v>
      </c>
      <c r="H42" s="105">
        <f t="shared" ref="H42:K42" si="15">SUM(H43,H45)</f>
        <v>1000</v>
      </c>
      <c r="I42" s="105">
        <f t="shared" si="15"/>
        <v>1300</v>
      </c>
      <c r="J42" s="105">
        <f t="shared" si="15"/>
        <v>1300</v>
      </c>
      <c r="K42" s="133">
        <f t="shared" si="15"/>
        <v>1300</v>
      </c>
    </row>
    <row r="43" spans="1:11" ht="15.75" x14ac:dyDescent="0.25">
      <c r="A43" s="24"/>
      <c r="B43" s="59"/>
      <c r="C43" s="50"/>
      <c r="D43" s="50">
        <v>681</v>
      </c>
      <c r="E43" s="50"/>
      <c r="F43" s="54" t="s">
        <v>195</v>
      </c>
      <c r="G43" s="134">
        <f>SUM(G44)</f>
        <v>298.76</v>
      </c>
      <c r="H43" s="134">
        <f t="shared" ref="H43:K43" si="16">SUM(H44)</f>
        <v>1000</v>
      </c>
      <c r="I43" s="134">
        <f t="shared" si="16"/>
        <v>1300</v>
      </c>
      <c r="J43" s="134">
        <f t="shared" si="16"/>
        <v>1300</v>
      </c>
      <c r="K43" s="135">
        <f t="shared" si="16"/>
        <v>1300</v>
      </c>
    </row>
    <row r="44" spans="1:11" ht="15.75" x14ac:dyDescent="0.25">
      <c r="A44" s="24"/>
      <c r="B44" s="96"/>
      <c r="C44" s="36"/>
      <c r="D44" s="36"/>
      <c r="E44" s="36">
        <v>6819</v>
      </c>
      <c r="F44" s="169" t="s">
        <v>196</v>
      </c>
      <c r="G44" s="186">
        <v>298.76</v>
      </c>
      <c r="H44" s="186">
        <v>1000</v>
      </c>
      <c r="I44" s="186">
        <v>1300</v>
      </c>
      <c r="J44" s="186">
        <v>1300</v>
      </c>
      <c r="K44" s="198">
        <v>1300</v>
      </c>
    </row>
    <row r="45" spans="1:11" ht="15.75" x14ac:dyDescent="0.25">
      <c r="A45" s="24"/>
      <c r="B45" s="59"/>
      <c r="C45" s="50"/>
      <c r="D45" s="50">
        <v>683</v>
      </c>
      <c r="E45" s="50"/>
      <c r="F45" s="54" t="s">
        <v>67</v>
      </c>
      <c r="G45" s="134">
        <f>SUM(G46)</f>
        <v>0</v>
      </c>
      <c r="H45" s="134">
        <f t="shared" ref="H45:K45" si="17">SUM(H46)</f>
        <v>0</v>
      </c>
      <c r="I45" s="134">
        <f t="shared" si="17"/>
        <v>0</v>
      </c>
      <c r="J45" s="134">
        <f t="shared" si="17"/>
        <v>0</v>
      </c>
      <c r="K45" s="135">
        <f t="shared" si="17"/>
        <v>0</v>
      </c>
    </row>
    <row r="46" spans="1:11" ht="16.5" thickBot="1" x14ac:dyDescent="0.3">
      <c r="A46" s="24"/>
      <c r="B46" s="125"/>
      <c r="C46" s="126"/>
      <c r="D46" s="127"/>
      <c r="E46" s="127">
        <v>6831</v>
      </c>
      <c r="F46" s="128" t="s">
        <v>67</v>
      </c>
      <c r="G46" s="187">
        <v>0</v>
      </c>
      <c r="H46" s="187">
        <v>0</v>
      </c>
      <c r="I46" s="187">
        <v>0</v>
      </c>
      <c r="J46" s="187">
        <v>0</v>
      </c>
      <c r="K46" s="139">
        <v>0</v>
      </c>
    </row>
    <row r="47" spans="1:11" ht="15.75" x14ac:dyDescent="0.25">
      <c r="A47" s="24"/>
      <c r="B47" s="29"/>
      <c r="C47" s="29"/>
      <c r="D47" s="29"/>
      <c r="E47" s="29"/>
      <c r="F47" s="29"/>
      <c r="G47" s="24"/>
      <c r="H47" s="24"/>
      <c r="I47" s="24"/>
      <c r="J47" s="24"/>
      <c r="K47" s="24"/>
    </row>
    <row r="48" spans="1:11" ht="16.5" thickBot="1" x14ac:dyDescent="0.3">
      <c r="A48" s="24"/>
      <c r="B48" s="30"/>
      <c r="C48" s="30"/>
      <c r="D48" s="30"/>
      <c r="E48" s="30"/>
      <c r="F48" s="30"/>
      <c r="G48" s="14"/>
      <c r="H48" s="14"/>
      <c r="I48" s="14"/>
      <c r="J48" s="14"/>
      <c r="K48" s="25"/>
    </row>
    <row r="49" spans="1:11" ht="54" customHeight="1" x14ac:dyDescent="0.25">
      <c r="A49" s="24"/>
      <c r="B49" s="283" t="s">
        <v>8</v>
      </c>
      <c r="C49" s="284"/>
      <c r="D49" s="284"/>
      <c r="E49" s="284"/>
      <c r="F49" s="285"/>
      <c r="G49" s="56" t="s">
        <v>208</v>
      </c>
      <c r="H49" s="56" t="s">
        <v>204</v>
      </c>
      <c r="I49" s="56" t="s">
        <v>205</v>
      </c>
      <c r="J49" s="56" t="s">
        <v>194</v>
      </c>
      <c r="K49" s="118" t="s">
        <v>206</v>
      </c>
    </row>
    <row r="50" spans="1:11" ht="16.5" thickBot="1" x14ac:dyDescent="0.3">
      <c r="A50" s="24"/>
      <c r="B50" s="280">
        <v>1</v>
      </c>
      <c r="C50" s="281"/>
      <c r="D50" s="281"/>
      <c r="E50" s="281"/>
      <c r="F50" s="282"/>
      <c r="G50" s="67">
        <v>2</v>
      </c>
      <c r="H50" s="67">
        <v>5</v>
      </c>
      <c r="I50" s="67"/>
      <c r="J50" s="67"/>
      <c r="K50" s="124">
        <v>6</v>
      </c>
    </row>
    <row r="51" spans="1:11" ht="15.75" x14ac:dyDescent="0.25">
      <c r="A51" s="24"/>
      <c r="B51" s="64"/>
      <c r="C51" s="65"/>
      <c r="D51" s="65"/>
      <c r="E51" s="65"/>
      <c r="F51" s="66" t="s">
        <v>31</v>
      </c>
      <c r="G51" s="129">
        <f>SUM(G52,G99)</f>
        <v>996858.64</v>
      </c>
      <c r="H51" s="129">
        <f t="shared" ref="H51:K51" si="18">SUM(H52,H99)</f>
        <v>1299000</v>
      </c>
      <c r="I51" s="129">
        <f t="shared" si="18"/>
        <v>1740918</v>
      </c>
      <c r="J51" s="129">
        <f t="shared" si="18"/>
        <v>2019629</v>
      </c>
      <c r="K51" s="130">
        <f t="shared" si="18"/>
        <v>1754934</v>
      </c>
    </row>
    <row r="52" spans="1:11" ht="15.75" x14ac:dyDescent="0.25">
      <c r="A52" s="24"/>
      <c r="B52" s="57">
        <v>3</v>
      </c>
      <c r="C52" s="46"/>
      <c r="D52" s="46"/>
      <c r="E52" s="46"/>
      <c r="F52" s="47" t="s">
        <v>4</v>
      </c>
      <c r="G52" s="131">
        <f>SUM(G53,G60,G89,G92,G95)</f>
        <v>947566.22</v>
      </c>
      <c r="H52" s="131">
        <f t="shared" ref="H52:K52" si="19">SUM(H53,H60,H89,H92,H95)</f>
        <v>1201635</v>
      </c>
      <c r="I52" s="131">
        <f t="shared" si="19"/>
        <v>1629983</v>
      </c>
      <c r="J52" s="131">
        <f t="shared" si="19"/>
        <v>1728109</v>
      </c>
      <c r="K52" s="132">
        <f t="shared" si="19"/>
        <v>1625574</v>
      </c>
    </row>
    <row r="53" spans="1:11" ht="15.75" x14ac:dyDescent="0.25">
      <c r="A53" s="24"/>
      <c r="B53" s="58"/>
      <c r="C53" s="48">
        <v>31</v>
      </c>
      <c r="D53" s="48"/>
      <c r="E53" s="48"/>
      <c r="F53" s="49" t="s">
        <v>5</v>
      </c>
      <c r="G53" s="105">
        <f>SUM(G54,G56,G58)</f>
        <v>491417.92</v>
      </c>
      <c r="H53" s="105">
        <f t="shared" ref="H53:K53" si="20">SUM(H54,H56,H58)</f>
        <v>709935</v>
      </c>
      <c r="I53" s="105">
        <f t="shared" si="20"/>
        <v>753293</v>
      </c>
      <c r="J53" s="105">
        <f t="shared" si="20"/>
        <v>756709</v>
      </c>
      <c r="K53" s="133">
        <f t="shared" si="20"/>
        <v>766094</v>
      </c>
    </row>
    <row r="54" spans="1:11" ht="15.75" x14ac:dyDescent="0.25">
      <c r="A54" s="24"/>
      <c r="B54" s="59"/>
      <c r="C54" s="50"/>
      <c r="D54" s="50">
        <v>311</v>
      </c>
      <c r="E54" s="50"/>
      <c r="F54" s="72" t="s">
        <v>26</v>
      </c>
      <c r="G54" s="134">
        <f>SUM(G55)</f>
        <v>408614.97</v>
      </c>
      <c r="H54" s="134">
        <f t="shared" ref="H54:K54" si="21">SUM(H55)</f>
        <v>590500</v>
      </c>
      <c r="I54" s="134">
        <f t="shared" si="21"/>
        <v>627033</v>
      </c>
      <c r="J54" s="134">
        <f t="shared" si="21"/>
        <v>629964</v>
      </c>
      <c r="K54" s="135">
        <f t="shared" si="21"/>
        <v>637934</v>
      </c>
    </row>
    <row r="55" spans="1:11" ht="15.75" x14ac:dyDescent="0.25">
      <c r="A55" s="24"/>
      <c r="B55" s="60"/>
      <c r="C55" s="32"/>
      <c r="D55" s="32"/>
      <c r="E55" s="32">
        <v>3111</v>
      </c>
      <c r="F55" s="27" t="s">
        <v>27</v>
      </c>
      <c r="G55" s="186">
        <v>408614.97</v>
      </c>
      <c r="H55" s="186">
        <v>590500</v>
      </c>
      <c r="I55" s="186">
        <v>627033</v>
      </c>
      <c r="J55" s="186">
        <v>629964</v>
      </c>
      <c r="K55" s="197">
        <v>637934</v>
      </c>
    </row>
    <row r="56" spans="1:11" ht="15.75" x14ac:dyDescent="0.25">
      <c r="A56" s="24"/>
      <c r="B56" s="63"/>
      <c r="C56" s="55"/>
      <c r="D56" s="50" t="s">
        <v>68</v>
      </c>
      <c r="E56" s="50"/>
      <c r="F56" s="72" t="s">
        <v>69</v>
      </c>
      <c r="G56" s="134">
        <f>SUM(G57)</f>
        <v>15381.49</v>
      </c>
      <c r="H56" s="134">
        <f t="shared" ref="H56:K56" si="22">SUM(H57)</f>
        <v>22000</v>
      </c>
      <c r="I56" s="134">
        <f t="shared" si="22"/>
        <v>22800</v>
      </c>
      <c r="J56" s="134">
        <f t="shared" si="22"/>
        <v>22800</v>
      </c>
      <c r="K56" s="135">
        <f t="shared" si="22"/>
        <v>22900</v>
      </c>
    </row>
    <row r="57" spans="1:11" ht="15.75" x14ac:dyDescent="0.25">
      <c r="A57" s="24"/>
      <c r="B57" s="60"/>
      <c r="C57" s="32"/>
      <c r="D57" s="32"/>
      <c r="E57" s="32">
        <v>3121</v>
      </c>
      <c r="F57" s="27" t="s">
        <v>69</v>
      </c>
      <c r="G57" s="186">
        <v>15381.49</v>
      </c>
      <c r="H57" s="186">
        <v>22000</v>
      </c>
      <c r="I57" s="186">
        <v>22800</v>
      </c>
      <c r="J57" s="186">
        <v>22800</v>
      </c>
      <c r="K57" s="197">
        <v>22900</v>
      </c>
    </row>
    <row r="58" spans="1:11" ht="15.75" x14ac:dyDescent="0.25">
      <c r="A58" s="24"/>
      <c r="B58" s="63"/>
      <c r="C58" s="55"/>
      <c r="D58" s="50">
        <v>313</v>
      </c>
      <c r="E58" s="50"/>
      <c r="F58" s="72" t="s">
        <v>70</v>
      </c>
      <c r="G58" s="134">
        <f>SUM(G59)</f>
        <v>67421.460000000006</v>
      </c>
      <c r="H58" s="134">
        <f t="shared" ref="H58:K58" si="23">SUM(H59)</f>
        <v>97435</v>
      </c>
      <c r="I58" s="134">
        <f t="shared" si="23"/>
        <v>103460</v>
      </c>
      <c r="J58" s="134">
        <f t="shared" si="23"/>
        <v>103945</v>
      </c>
      <c r="K58" s="135">
        <f t="shared" si="23"/>
        <v>105260</v>
      </c>
    </row>
    <row r="59" spans="1:11" ht="15.75" x14ac:dyDescent="0.25">
      <c r="A59" s="24"/>
      <c r="B59" s="60"/>
      <c r="C59" s="32"/>
      <c r="D59" s="32"/>
      <c r="E59" s="32">
        <v>3132</v>
      </c>
      <c r="F59" s="27" t="s">
        <v>71</v>
      </c>
      <c r="G59" s="186">
        <v>67421.460000000006</v>
      </c>
      <c r="H59" s="186">
        <v>97435</v>
      </c>
      <c r="I59" s="186">
        <v>103460</v>
      </c>
      <c r="J59" s="186">
        <v>103945</v>
      </c>
      <c r="K59" s="197">
        <v>105260</v>
      </c>
    </row>
    <row r="60" spans="1:11" ht="15.75" x14ac:dyDescent="0.25">
      <c r="A60" s="24"/>
      <c r="B60" s="62"/>
      <c r="C60" s="52">
        <v>32</v>
      </c>
      <c r="D60" s="52"/>
      <c r="E60" s="52"/>
      <c r="F60" s="70" t="s">
        <v>11</v>
      </c>
      <c r="G60" s="105">
        <f>SUM(G61,G65,G72,G82)</f>
        <v>452699.33</v>
      </c>
      <c r="H60" s="105">
        <f t="shared" ref="H60:K60" si="24">SUM(H61,H65,H72,H82)</f>
        <v>488800</v>
      </c>
      <c r="I60" s="105">
        <f t="shared" si="24"/>
        <v>741500</v>
      </c>
      <c r="J60" s="105">
        <f t="shared" si="24"/>
        <v>846050</v>
      </c>
      <c r="K60" s="133">
        <f t="shared" si="24"/>
        <v>734130</v>
      </c>
    </row>
    <row r="61" spans="1:11" ht="15.75" x14ac:dyDescent="0.25">
      <c r="A61" s="24"/>
      <c r="B61" s="63"/>
      <c r="C61" s="55"/>
      <c r="D61" s="50">
        <v>321</v>
      </c>
      <c r="E61" s="50"/>
      <c r="F61" s="72" t="s">
        <v>28</v>
      </c>
      <c r="G61" s="134">
        <f>SUM(G62:G64)</f>
        <v>36184.990000000005</v>
      </c>
      <c r="H61" s="134">
        <f t="shared" ref="H61:K61" si="25">SUM(H62:H64)</f>
        <v>62000</v>
      </c>
      <c r="I61" s="134">
        <f t="shared" si="25"/>
        <v>78200</v>
      </c>
      <c r="J61" s="134">
        <f t="shared" si="25"/>
        <v>81750</v>
      </c>
      <c r="K61" s="135">
        <f t="shared" si="25"/>
        <v>74975</v>
      </c>
    </row>
    <row r="62" spans="1:11" ht="15.75" x14ac:dyDescent="0.25">
      <c r="A62" s="24"/>
      <c r="B62" s="60"/>
      <c r="C62" s="32"/>
      <c r="D62" s="32"/>
      <c r="E62" s="32">
        <v>3211</v>
      </c>
      <c r="F62" s="27" t="s">
        <v>29</v>
      </c>
      <c r="G62" s="186">
        <v>5108</v>
      </c>
      <c r="H62" s="186">
        <v>7000</v>
      </c>
      <c r="I62" s="186">
        <v>15200</v>
      </c>
      <c r="J62" s="186">
        <v>17000</v>
      </c>
      <c r="K62" s="197">
        <v>13510</v>
      </c>
    </row>
    <row r="63" spans="1:11" ht="31.5" x14ac:dyDescent="0.25">
      <c r="A63" s="24"/>
      <c r="B63" s="60"/>
      <c r="C63" s="32"/>
      <c r="D63" s="32"/>
      <c r="E63" s="32">
        <v>3212</v>
      </c>
      <c r="F63" s="28" t="s">
        <v>72</v>
      </c>
      <c r="G63" s="186">
        <v>28637.99</v>
      </c>
      <c r="H63" s="186">
        <v>51000</v>
      </c>
      <c r="I63" s="186">
        <v>54000</v>
      </c>
      <c r="J63" s="186">
        <v>54000</v>
      </c>
      <c r="K63" s="197">
        <v>54000</v>
      </c>
    </row>
    <row r="64" spans="1:11" ht="15.75" x14ac:dyDescent="0.25">
      <c r="A64" s="24"/>
      <c r="B64" s="60"/>
      <c r="C64" s="32"/>
      <c r="D64" s="32"/>
      <c r="E64" s="32">
        <v>3213</v>
      </c>
      <c r="F64" s="27" t="s">
        <v>73</v>
      </c>
      <c r="G64" s="186">
        <v>2439</v>
      </c>
      <c r="H64" s="186">
        <v>4000</v>
      </c>
      <c r="I64" s="186">
        <v>9000</v>
      </c>
      <c r="J64" s="186">
        <v>10750</v>
      </c>
      <c r="K64" s="197">
        <v>7465</v>
      </c>
    </row>
    <row r="65" spans="1:11" ht="15.75" x14ac:dyDescent="0.25">
      <c r="A65" s="24"/>
      <c r="B65" s="63"/>
      <c r="C65" s="55"/>
      <c r="D65" s="50">
        <v>322</v>
      </c>
      <c r="E65" s="50"/>
      <c r="F65" s="72" t="s">
        <v>74</v>
      </c>
      <c r="G65" s="134">
        <f>SUM(G66:G71)</f>
        <v>91238.81</v>
      </c>
      <c r="H65" s="134">
        <f t="shared" ref="H65:K65" si="26">SUM(H66:H71)</f>
        <v>100000</v>
      </c>
      <c r="I65" s="134">
        <f t="shared" si="26"/>
        <v>122500</v>
      </c>
      <c r="J65" s="134">
        <f t="shared" si="26"/>
        <v>123500</v>
      </c>
      <c r="K65" s="135">
        <f t="shared" si="26"/>
        <v>122675</v>
      </c>
    </row>
    <row r="66" spans="1:11" ht="15.75" x14ac:dyDescent="0.25">
      <c r="A66" s="24"/>
      <c r="B66" s="60"/>
      <c r="C66" s="32"/>
      <c r="D66" s="32"/>
      <c r="E66" s="32">
        <v>3221</v>
      </c>
      <c r="F66" s="27" t="s">
        <v>75</v>
      </c>
      <c r="G66" s="186">
        <v>12068.2</v>
      </c>
      <c r="H66" s="186">
        <v>20000</v>
      </c>
      <c r="I66" s="186">
        <v>22500</v>
      </c>
      <c r="J66" s="186">
        <v>23000</v>
      </c>
      <c r="K66" s="197">
        <v>22500</v>
      </c>
    </row>
    <row r="67" spans="1:11" ht="15.75" x14ac:dyDescent="0.25">
      <c r="A67" s="24"/>
      <c r="B67" s="60"/>
      <c r="C67" s="32"/>
      <c r="D67" s="32"/>
      <c r="E67" s="32">
        <v>3222</v>
      </c>
      <c r="F67" s="27" t="s">
        <v>106</v>
      </c>
      <c r="G67" s="186">
        <v>44425.440000000002</v>
      </c>
      <c r="H67" s="186">
        <v>22000</v>
      </c>
      <c r="I67" s="186">
        <v>22000</v>
      </c>
      <c r="J67" s="186">
        <v>22000</v>
      </c>
      <c r="K67" s="197">
        <v>22175</v>
      </c>
    </row>
    <row r="68" spans="1:11" ht="15.75" x14ac:dyDescent="0.25">
      <c r="A68" s="24"/>
      <c r="B68" s="60"/>
      <c r="C68" s="32"/>
      <c r="D68" s="32"/>
      <c r="E68" s="32">
        <v>3223</v>
      </c>
      <c r="F68" s="27" t="s">
        <v>76</v>
      </c>
      <c r="G68" s="186">
        <v>24691.05</v>
      </c>
      <c r="H68" s="186">
        <v>36000</v>
      </c>
      <c r="I68" s="186">
        <v>42500</v>
      </c>
      <c r="J68" s="186">
        <v>43000</v>
      </c>
      <c r="K68" s="197">
        <v>42500</v>
      </c>
    </row>
    <row r="69" spans="1:11" ht="31.5" x14ac:dyDescent="0.25">
      <c r="A69" s="24"/>
      <c r="B69" s="60"/>
      <c r="C69" s="32"/>
      <c r="D69" s="32"/>
      <c r="E69" s="32">
        <v>3224</v>
      </c>
      <c r="F69" s="28" t="s">
        <v>77</v>
      </c>
      <c r="G69" s="186">
        <v>4151.93</v>
      </c>
      <c r="H69" s="186">
        <v>10000</v>
      </c>
      <c r="I69" s="186">
        <v>11000</v>
      </c>
      <c r="J69" s="186">
        <v>11000</v>
      </c>
      <c r="K69" s="197">
        <v>11000</v>
      </c>
    </row>
    <row r="70" spans="1:11" ht="15.75" x14ac:dyDescent="0.25">
      <c r="A70" s="24"/>
      <c r="B70" s="60"/>
      <c r="C70" s="32"/>
      <c r="D70" s="32"/>
      <c r="E70" s="32">
        <v>3225</v>
      </c>
      <c r="F70" s="27" t="s">
        <v>209</v>
      </c>
      <c r="G70" s="186">
        <v>3181.84</v>
      </c>
      <c r="H70" s="186">
        <v>6000</v>
      </c>
      <c r="I70" s="186">
        <v>15500</v>
      </c>
      <c r="J70" s="186">
        <v>15500</v>
      </c>
      <c r="K70" s="197">
        <v>15500</v>
      </c>
    </row>
    <row r="71" spans="1:11" ht="15.75" x14ac:dyDescent="0.25">
      <c r="A71" s="24"/>
      <c r="B71" s="60"/>
      <c r="C71" s="32"/>
      <c r="D71" s="32"/>
      <c r="E71" s="32">
        <v>3227</v>
      </c>
      <c r="F71" s="27" t="s">
        <v>78</v>
      </c>
      <c r="G71" s="186">
        <v>2720.35</v>
      </c>
      <c r="H71" s="186">
        <v>6000</v>
      </c>
      <c r="I71" s="186">
        <v>9000</v>
      </c>
      <c r="J71" s="186">
        <v>9000</v>
      </c>
      <c r="K71" s="197">
        <v>9000</v>
      </c>
    </row>
    <row r="72" spans="1:11" ht="15.75" x14ac:dyDescent="0.25">
      <c r="A72" s="24"/>
      <c r="B72" s="63"/>
      <c r="C72" s="55"/>
      <c r="D72" s="50">
        <v>323</v>
      </c>
      <c r="E72" s="50"/>
      <c r="F72" s="72" t="s">
        <v>79</v>
      </c>
      <c r="G72" s="134">
        <f>SUM(G73:G81)</f>
        <v>293922.83</v>
      </c>
      <c r="H72" s="134">
        <f t="shared" ref="H72:K72" si="27">SUM(H73:H81)</f>
        <v>298500</v>
      </c>
      <c r="I72" s="134">
        <f t="shared" si="27"/>
        <v>508000</v>
      </c>
      <c r="J72" s="134">
        <f t="shared" si="27"/>
        <v>613000</v>
      </c>
      <c r="K72" s="135">
        <f t="shared" si="27"/>
        <v>498680</v>
      </c>
    </row>
    <row r="73" spans="1:11" ht="15.75" x14ac:dyDescent="0.25">
      <c r="A73" s="24"/>
      <c r="B73" s="60"/>
      <c r="C73" s="32"/>
      <c r="D73" s="32"/>
      <c r="E73" s="32">
        <v>3231</v>
      </c>
      <c r="F73" s="27" t="s">
        <v>210</v>
      </c>
      <c r="G73" s="186">
        <v>23327.97</v>
      </c>
      <c r="H73" s="186">
        <v>30000</v>
      </c>
      <c r="I73" s="186">
        <v>42450</v>
      </c>
      <c r="J73" s="186">
        <v>42450</v>
      </c>
      <c r="K73" s="197">
        <v>42451</v>
      </c>
    </row>
    <row r="74" spans="1:11" ht="15.75" x14ac:dyDescent="0.25">
      <c r="A74" s="24"/>
      <c r="B74" s="60"/>
      <c r="C74" s="32"/>
      <c r="D74" s="32"/>
      <c r="E74" s="32">
        <v>3232</v>
      </c>
      <c r="F74" s="27" t="s">
        <v>80</v>
      </c>
      <c r="G74" s="186">
        <v>58888.2</v>
      </c>
      <c r="H74" s="186">
        <v>63000</v>
      </c>
      <c r="I74" s="186">
        <v>92150</v>
      </c>
      <c r="J74" s="186">
        <v>92150</v>
      </c>
      <c r="K74" s="197">
        <v>92150</v>
      </c>
    </row>
    <row r="75" spans="1:11" ht="15.75" x14ac:dyDescent="0.25">
      <c r="A75" s="24"/>
      <c r="B75" s="60"/>
      <c r="C75" s="32"/>
      <c r="D75" s="32"/>
      <c r="E75" s="32">
        <v>3233</v>
      </c>
      <c r="F75" s="27" t="s">
        <v>81</v>
      </c>
      <c r="G75" s="186">
        <v>83506.899999999994</v>
      </c>
      <c r="H75" s="186">
        <v>60100</v>
      </c>
      <c r="I75" s="186">
        <v>103500</v>
      </c>
      <c r="J75" s="186">
        <v>104800</v>
      </c>
      <c r="K75" s="197">
        <v>110319</v>
      </c>
    </row>
    <row r="76" spans="1:11" ht="15.75" x14ac:dyDescent="0.25">
      <c r="A76" s="24"/>
      <c r="B76" s="60"/>
      <c r="C76" s="32"/>
      <c r="D76" s="32"/>
      <c r="E76" s="32">
        <v>3234</v>
      </c>
      <c r="F76" s="27" t="s">
        <v>82</v>
      </c>
      <c r="G76" s="186">
        <v>17424.72</v>
      </c>
      <c r="H76" s="186">
        <v>16000</v>
      </c>
      <c r="I76" s="186">
        <v>18000</v>
      </c>
      <c r="J76" s="186">
        <v>18000</v>
      </c>
      <c r="K76" s="197">
        <v>18000</v>
      </c>
    </row>
    <row r="77" spans="1:11" ht="15.75" x14ac:dyDescent="0.25">
      <c r="A77" s="24"/>
      <c r="B77" s="60"/>
      <c r="C77" s="32"/>
      <c r="D77" s="32"/>
      <c r="E77" s="32">
        <v>3235</v>
      </c>
      <c r="F77" s="27" t="s">
        <v>83</v>
      </c>
      <c r="G77" s="186">
        <v>4624.8100000000004</v>
      </c>
      <c r="H77" s="186">
        <v>5500</v>
      </c>
      <c r="I77" s="186">
        <v>7000</v>
      </c>
      <c r="J77" s="186">
        <v>7000</v>
      </c>
      <c r="K77" s="197">
        <v>7000</v>
      </c>
    </row>
    <row r="78" spans="1:11" ht="15.75" x14ac:dyDescent="0.25">
      <c r="A78" s="24"/>
      <c r="B78" s="60"/>
      <c r="C78" s="32"/>
      <c r="D78" s="32"/>
      <c r="E78" s="32">
        <v>3236</v>
      </c>
      <c r="F78" s="27" t="s">
        <v>84</v>
      </c>
      <c r="G78" s="186">
        <v>155.04</v>
      </c>
      <c r="H78" s="186">
        <v>2900</v>
      </c>
      <c r="I78" s="186">
        <v>4900</v>
      </c>
      <c r="J78" s="186">
        <v>8600</v>
      </c>
      <c r="K78" s="197">
        <v>4900</v>
      </c>
    </row>
    <row r="79" spans="1:11" ht="15.75" x14ac:dyDescent="0.25">
      <c r="A79" s="24"/>
      <c r="B79" s="60"/>
      <c r="C79" s="32"/>
      <c r="D79" s="32"/>
      <c r="E79" s="32">
        <v>3237</v>
      </c>
      <c r="F79" s="27" t="s">
        <v>85</v>
      </c>
      <c r="G79" s="186">
        <v>70231.3</v>
      </c>
      <c r="H79" s="186">
        <v>74000</v>
      </c>
      <c r="I79" s="186">
        <v>191000</v>
      </c>
      <c r="J79" s="186">
        <v>291000</v>
      </c>
      <c r="K79" s="197">
        <v>174860</v>
      </c>
    </row>
    <row r="80" spans="1:11" ht="15.75" x14ac:dyDescent="0.25">
      <c r="A80" s="24"/>
      <c r="B80" s="60"/>
      <c r="C80" s="32"/>
      <c r="D80" s="32"/>
      <c r="E80" s="32">
        <v>3238</v>
      </c>
      <c r="F80" s="27" t="s">
        <v>86</v>
      </c>
      <c r="G80" s="186">
        <v>12522.13</v>
      </c>
      <c r="H80" s="186">
        <v>17000</v>
      </c>
      <c r="I80" s="186">
        <v>18000</v>
      </c>
      <c r="J80" s="186">
        <v>18000</v>
      </c>
      <c r="K80" s="197">
        <v>18000</v>
      </c>
    </row>
    <row r="81" spans="1:11" ht="15.75" x14ac:dyDescent="0.25">
      <c r="A81" s="24"/>
      <c r="B81" s="60"/>
      <c r="C81" s="32"/>
      <c r="D81" s="32"/>
      <c r="E81" s="32">
        <v>3239</v>
      </c>
      <c r="F81" s="27" t="s">
        <v>87</v>
      </c>
      <c r="G81" s="186">
        <v>23241.759999999998</v>
      </c>
      <c r="H81" s="186">
        <v>30000</v>
      </c>
      <c r="I81" s="186">
        <v>31000</v>
      </c>
      <c r="J81" s="186">
        <v>31000</v>
      </c>
      <c r="K81" s="197">
        <v>31000</v>
      </c>
    </row>
    <row r="82" spans="1:11" ht="15.75" x14ac:dyDescent="0.25">
      <c r="A82" s="24"/>
      <c r="B82" s="63"/>
      <c r="C82" s="55"/>
      <c r="D82" s="50">
        <v>329</v>
      </c>
      <c r="E82" s="50"/>
      <c r="F82" s="72" t="s">
        <v>88</v>
      </c>
      <c r="G82" s="134">
        <f>SUM(G83:G88)</f>
        <v>31352.699999999997</v>
      </c>
      <c r="H82" s="134">
        <f t="shared" ref="H82:K82" si="28">SUM(H83:H88)</f>
        <v>28300</v>
      </c>
      <c r="I82" s="134">
        <f t="shared" si="28"/>
        <v>32800</v>
      </c>
      <c r="J82" s="134">
        <f t="shared" si="28"/>
        <v>27800</v>
      </c>
      <c r="K82" s="135">
        <f t="shared" si="28"/>
        <v>37800</v>
      </c>
    </row>
    <row r="83" spans="1:11" ht="31.5" x14ac:dyDescent="0.25">
      <c r="A83" s="24"/>
      <c r="B83" s="60"/>
      <c r="C83" s="32"/>
      <c r="D83" s="32"/>
      <c r="E83" s="32">
        <v>3291</v>
      </c>
      <c r="F83" s="28" t="s">
        <v>89</v>
      </c>
      <c r="G83" s="186">
        <v>8491.0400000000009</v>
      </c>
      <c r="H83" s="186">
        <v>9500</v>
      </c>
      <c r="I83" s="186">
        <v>10000</v>
      </c>
      <c r="J83" s="186">
        <v>10000</v>
      </c>
      <c r="K83" s="197">
        <v>10000</v>
      </c>
    </row>
    <row r="84" spans="1:11" ht="15.75" x14ac:dyDescent="0.25">
      <c r="A84" s="24"/>
      <c r="B84" s="60"/>
      <c r="C84" s="32"/>
      <c r="D84" s="32"/>
      <c r="E84" s="32">
        <v>3292</v>
      </c>
      <c r="F84" s="27" t="s">
        <v>90</v>
      </c>
      <c r="G84" s="186">
        <v>12962.17</v>
      </c>
      <c r="H84" s="186">
        <v>10000</v>
      </c>
      <c r="I84" s="186">
        <v>11000</v>
      </c>
      <c r="J84" s="186">
        <v>11000</v>
      </c>
      <c r="K84" s="197">
        <v>11000</v>
      </c>
    </row>
    <row r="85" spans="1:11" ht="15.75" x14ac:dyDescent="0.25">
      <c r="A85" s="24"/>
      <c r="B85" s="60"/>
      <c r="C85" s="32"/>
      <c r="D85" s="32"/>
      <c r="E85" s="32">
        <v>3293</v>
      </c>
      <c r="F85" s="27" t="s">
        <v>107</v>
      </c>
      <c r="G85" s="186">
        <v>8483.56</v>
      </c>
      <c r="H85" s="186">
        <v>6000</v>
      </c>
      <c r="I85" s="186">
        <v>9000</v>
      </c>
      <c r="J85" s="186">
        <v>4000</v>
      </c>
      <c r="K85" s="197">
        <v>14000</v>
      </c>
    </row>
    <row r="86" spans="1:11" ht="15.75" x14ac:dyDescent="0.25">
      <c r="A86" s="24"/>
      <c r="B86" s="60"/>
      <c r="C86" s="32"/>
      <c r="D86" s="32"/>
      <c r="E86" s="32">
        <v>3294</v>
      </c>
      <c r="F86" s="27" t="s">
        <v>91</v>
      </c>
      <c r="G86" s="186">
        <v>712.02</v>
      </c>
      <c r="H86" s="186">
        <v>850</v>
      </c>
      <c r="I86" s="186">
        <v>850</v>
      </c>
      <c r="J86" s="186">
        <v>850</v>
      </c>
      <c r="K86" s="197">
        <v>850</v>
      </c>
    </row>
    <row r="87" spans="1:11" ht="15.75" x14ac:dyDescent="0.25">
      <c r="A87" s="24"/>
      <c r="B87" s="60"/>
      <c r="C87" s="32"/>
      <c r="D87" s="32"/>
      <c r="E87" s="32">
        <v>3295</v>
      </c>
      <c r="F87" s="27" t="s">
        <v>92</v>
      </c>
      <c r="G87" s="186">
        <v>542.94000000000005</v>
      </c>
      <c r="H87" s="186">
        <v>650</v>
      </c>
      <c r="I87" s="186">
        <v>650</v>
      </c>
      <c r="J87" s="186">
        <v>650</v>
      </c>
      <c r="K87" s="197">
        <v>650</v>
      </c>
    </row>
    <row r="88" spans="1:11" ht="15.75" x14ac:dyDescent="0.25">
      <c r="A88" s="24"/>
      <c r="B88" s="60"/>
      <c r="C88" s="32"/>
      <c r="D88" s="32"/>
      <c r="E88" s="32">
        <v>3299</v>
      </c>
      <c r="F88" s="27" t="s">
        <v>88</v>
      </c>
      <c r="G88" s="186">
        <v>160.97</v>
      </c>
      <c r="H88" s="186">
        <v>1300</v>
      </c>
      <c r="I88" s="186">
        <v>1300</v>
      </c>
      <c r="J88" s="186">
        <v>1300</v>
      </c>
      <c r="K88" s="197">
        <v>1300</v>
      </c>
    </row>
    <row r="89" spans="1:11" ht="15.75" x14ac:dyDescent="0.25">
      <c r="A89" s="24"/>
      <c r="B89" s="62"/>
      <c r="C89" s="52">
        <v>34</v>
      </c>
      <c r="D89" s="52"/>
      <c r="E89" s="52"/>
      <c r="F89" s="70" t="s">
        <v>93</v>
      </c>
      <c r="G89" s="105">
        <f>SUM(G90)</f>
        <v>2751.58</v>
      </c>
      <c r="H89" s="105">
        <f t="shared" ref="H89:K89" si="29">SUM(H90)</f>
        <v>1800</v>
      </c>
      <c r="I89" s="105">
        <f t="shared" si="29"/>
        <v>2300</v>
      </c>
      <c r="J89" s="105">
        <f t="shared" si="29"/>
        <v>2300</v>
      </c>
      <c r="K89" s="133">
        <f t="shared" si="29"/>
        <v>2300</v>
      </c>
    </row>
    <row r="90" spans="1:11" ht="15.75" x14ac:dyDescent="0.25">
      <c r="A90" s="24"/>
      <c r="B90" s="63"/>
      <c r="C90" s="55"/>
      <c r="D90" s="50">
        <v>343</v>
      </c>
      <c r="E90" s="50"/>
      <c r="F90" s="72" t="s">
        <v>94</v>
      </c>
      <c r="G90" s="134">
        <f>SUM(G91)</f>
        <v>2751.58</v>
      </c>
      <c r="H90" s="134">
        <f t="shared" ref="H90:K90" si="30">SUM(H91)</f>
        <v>1800</v>
      </c>
      <c r="I90" s="134">
        <f t="shared" si="30"/>
        <v>2300</v>
      </c>
      <c r="J90" s="134">
        <f t="shared" si="30"/>
        <v>2300</v>
      </c>
      <c r="K90" s="135">
        <f t="shared" si="30"/>
        <v>2300</v>
      </c>
    </row>
    <row r="91" spans="1:11" ht="15.75" x14ac:dyDescent="0.25">
      <c r="A91" s="24"/>
      <c r="B91" s="60"/>
      <c r="C91" s="32"/>
      <c r="D91" s="32"/>
      <c r="E91" s="32">
        <v>3431</v>
      </c>
      <c r="F91" s="27" t="s">
        <v>95</v>
      </c>
      <c r="G91" s="186">
        <v>2751.58</v>
      </c>
      <c r="H91" s="186">
        <v>1800</v>
      </c>
      <c r="I91" s="186">
        <v>2300</v>
      </c>
      <c r="J91" s="186">
        <v>2300</v>
      </c>
      <c r="K91" s="197">
        <v>2300</v>
      </c>
    </row>
    <row r="92" spans="1:11" ht="31.5" x14ac:dyDescent="0.25">
      <c r="A92" s="24"/>
      <c r="B92" s="62"/>
      <c r="C92" s="52">
        <v>36</v>
      </c>
      <c r="D92" s="52"/>
      <c r="E92" s="52"/>
      <c r="F92" s="53" t="s">
        <v>108</v>
      </c>
      <c r="G92" s="105">
        <f>SUM(G93)</f>
        <v>697.39</v>
      </c>
      <c r="H92" s="105">
        <f t="shared" ref="H92:K92" si="31">SUM(H93)</f>
        <v>1100</v>
      </c>
      <c r="I92" s="105">
        <f t="shared" si="31"/>
        <v>1100</v>
      </c>
      <c r="J92" s="105">
        <f t="shared" si="31"/>
        <v>1100</v>
      </c>
      <c r="K92" s="133">
        <f t="shared" si="31"/>
        <v>1100</v>
      </c>
    </row>
    <row r="93" spans="1:11" ht="31.5" x14ac:dyDescent="0.25">
      <c r="A93" s="24"/>
      <c r="B93" s="63"/>
      <c r="C93" s="55"/>
      <c r="D93" s="50">
        <v>369</v>
      </c>
      <c r="E93" s="50"/>
      <c r="F93" s="51" t="s">
        <v>46</v>
      </c>
      <c r="G93" s="134">
        <f>SUM(G94)</f>
        <v>697.39</v>
      </c>
      <c r="H93" s="134">
        <f t="shared" ref="H93:K93" si="32">SUM(H94)</f>
        <v>1100</v>
      </c>
      <c r="I93" s="134">
        <f t="shared" si="32"/>
        <v>1100</v>
      </c>
      <c r="J93" s="134">
        <f t="shared" si="32"/>
        <v>1100</v>
      </c>
      <c r="K93" s="135">
        <f t="shared" si="32"/>
        <v>1100</v>
      </c>
    </row>
    <row r="94" spans="1:11" ht="31.5" x14ac:dyDescent="0.25">
      <c r="A94" s="24"/>
      <c r="B94" s="60"/>
      <c r="C94" s="32"/>
      <c r="D94" s="32"/>
      <c r="E94" s="32">
        <v>3691</v>
      </c>
      <c r="F94" s="28" t="s">
        <v>47</v>
      </c>
      <c r="G94" s="186">
        <v>697.39</v>
      </c>
      <c r="H94" s="186">
        <v>1100</v>
      </c>
      <c r="I94" s="186">
        <v>1100</v>
      </c>
      <c r="J94" s="186">
        <v>1100</v>
      </c>
      <c r="K94" s="197">
        <v>1100</v>
      </c>
    </row>
    <row r="95" spans="1:11" ht="31.5" x14ac:dyDescent="0.25">
      <c r="A95" s="24"/>
      <c r="B95" s="61"/>
      <c r="C95" s="52">
        <v>38</v>
      </c>
      <c r="D95" s="52"/>
      <c r="E95" s="52"/>
      <c r="F95" s="53" t="s">
        <v>245</v>
      </c>
      <c r="G95" s="105">
        <f>SUM(G96)</f>
        <v>0</v>
      </c>
      <c r="H95" s="105">
        <f t="shared" ref="H95:K95" si="33">SUM(H96)</f>
        <v>0</v>
      </c>
      <c r="I95" s="105">
        <f t="shared" si="33"/>
        <v>131790</v>
      </c>
      <c r="J95" s="105">
        <f t="shared" si="33"/>
        <v>121950</v>
      </c>
      <c r="K95" s="133">
        <f t="shared" si="33"/>
        <v>121950</v>
      </c>
    </row>
    <row r="96" spans="1:11" ht="15.75" x14ac:dyDescent="0.25">
      <c r="A96" s="24"/>
      <c r="B96" s="59"/>
      <c r="C96" s="50"/>
      <c r="D96" s="50">
        <v>381</v>
      </c>
      <c r="E96" s="50"/>
      <c r="F96" s="51" t="s">
        <v>61</v>
      </c>
      <c r="G96" s="134">
        <f>SUM(G97:G98)</f>
        <v>0</v>
      </c>
      <c r="H96" s="134">
        <f t="shared" ref="H96:K96" si="34">SUM(H97:H98)</f>
        <v>0</v>
      </c>
      <c r="I96" s="134">
        <f t="shared" si="34"/>
        <v>131790</v>
      </c>
      <c r="J96" s="134">
        <f t="shared" si="34"/>
        <v>121950</v>
      </c>
      <c r="K96" s="135">
        <f t="shared" si="34"/>
        <v>121950</v>
      </c>
    </row>
    <row r="97" spans="1:11" ht="15.75" x14ac:dyDescent="0.25">
      <c r="A97" s="24"/>
      <c r="B97" s="60"/>
      <c r="C97" s="32"/>
      <c r="D97" s="32"/>
      <c r="E97" s="32">
        <v>3813</v>
      </c>
      <c r="F97" s="28" t="s">
        <v>246</v>
      </c>
      <c r="G97" s="186">
        <v>0</v>
      </c>
      <c r="H97" s="186">
        <v>0</v>
      </c>
      <c r="I97" s="186">
        <v>121950</v>
      </c>
      <c r="J97" s="186">
        <v>121950</v>
      </c>
      <c r="K97" s="197">
        <v>121950</v>
      </c>
    </row>
    <row r="98" spans="1:11" ht="15.75" x14ac:dyDescent="0.25">
      <c r="A98" s="24"/>
      <c r="B98" s="60"/>
      <c r="C98" s="32"/>
      <c r="D98" s="32"/>
      <c r="E98" s="32">
        <v>3864</v>
      </c>
      <c r="F98" s="28" t="s">
        <v>247</v>
      </c>
      <c r="G98" s="186">
        <v>0</v>
      </c>
      <c r="H98" s="186">
        <v>0</v>
      </c>
      <c r="I98" s="186">
        <v>9840</v>
      </c>
      <c r="J98" s="186">
        <v>0</v>
      </c>
      <c r="K98" s="197">
        <v>0</v>
      </c>
    </row>
    <row r="99" spans="1:11" ht="15.75" x14ac:dyDescent="0.25">
      <c r="A99" s="24"/>
      <c r="B99" s="75">
        <v>4</v>
      </c>
      <c r="C99" s="68"/>
      <c r="D99" s="68"/>
      <c r="E99" s="68"/>
      <c r="F99" s="69" t="s">
        <v>6</v>
      </c>
      <c r="G99" s="131">
        <f>SUM(G100,G104,G116)</f>
        <v>49292.42</v>
      </c>
      <c r="H99" s="131">
        <f t="shared" ref="H99:K99" si="35">SUM(H100,H104,H116)</f>
        <v>97365</v>
      </c>
      <c r="I99" s="131">
        <f t="shared" si="35"/>
        <v>110935</v>
      </c>
      <c r="J99" s="131">
        <f t="shared" si="35"/>
        <v>291520</v>
      </c>
      <c r="K99" s="132">
        <f t="shared" si="35"/>
        <v>129360</v>
      </c>
    </row>
    <row r="100" spans="1:11" ht="31.5" x14ac:dyDescent="0.25">
      <c r="A100" s="24"/>
      <c r="B100" s="58"/>
      <c r="C100" s="48">
        <v>41</v>
      </c>
      <c r="D100" s="48"/>
      <c r="E100" s="48"/>
      <c r="F100" s="71" t="s">
        <v>7</v>
      </c>
      <c r="G100" s="105">
        <f>SUM(G101)</f>
        <v>0</v>
      </c>
      <c r="H100" s="105">
        <f t="shared" ref="H100:K100" si="36">SUM(H101)</f>
        <v>1000</v>
      </c>
      <c r="I100" s="105">
        <f t="shared" si="36"/>
        <v>25000</v>
      </c>
      <c r="J100" s="105">
        <f t="shared" si="36"/>
        <v>207000</v>
      </c>
      <c r="K100" s="133">
        <f t="shared" si="36"/>
        <v>46400</v>
      </c>
    </row>
    <row r="101" spans="1:11" ht="15.75" x14ac:dyDescent="0.25">
      <c r="A101" s="24"/>
      <c r="B101" s="76"/>
      <c r="C101" s="73"/>
      <c r="D101" s="50">
        <v>412</v>
      </c>
      <c r="E101" s="50"/>
      <c r="F101" s="72" t="s">
        <v>100</v>
      </c>
      <c r="G101" s="134">
        <f>SUM(G102:G103)</f>
        <v>0</v>
      </c>
      <c r="H101" s="134">
        <f t="shared" ref="H101:K101" si="37">SUM(H102:H103)</f>
        <v>1000</v>
      </c>
      <c r="I101" s="134">
        <f t="shared" si="37"/>
        <v>25000</v>
      </c>
      <c r="J101" s="134">
        <f t="shared" si="37"/>
        <v>207000</v>
      </c>
      <c r="K101" s="135">
        <f t="shared" si="37"/>
        <v>46400</v>
      </c>
    </row>
    <row r="102" spans="1:11" ht="15.75" x14ac:dyDescent="0.25">
      <c r="A102" s="24"/>
      <c r="B102" s="77"/>
      <c r="C102" s="38"/>
      <c r="D102" s="36"/>
      <c r="E102" s="36">
        <v>4124</v>
      </c>
      <c r="F102" s="37" t="s">
        <v>101</v>
      </c>
      <c r="G102" s="186">
        <v>0</v>
      </c>
      <c r="H102" s="186">
        <v>1000</v>
      </c>
      <c r="I102" s="186">
        <v>10000</v>
      </c>
      <c r="J102" s="186">
        <v>7000</v>
      </c>
      <c r="K102" s="197">
        <v>5000</v>
      </c>
    </row>
    <row r="103" spans="1:11" ht="15.75" x14ac:dyDescent="0.25">
      <c r="A103" s="24"/>
      <c r="B103" s="77"/>
      <c r="C103" s="38"/>
      <c r="D103" s="36"/>
      <c r="E103" s="36">
        <v>4126</v>
      </c>
      <c r="F103" s="37" t="s">
        <v>240</v>
      </c>
      <c r="G103" s="186">
        <v>0</v>
      </c>
      <c r="H103" s="186">
        <v>0</v>
      </c>
      <c r="I103" s="186">
        <v>15000</v>
      </c>
      <c r="J103" s="186">
        <v>200000</v>
      </c>
      <c r="K103" s="197">
        <v>41400</v>
      </c>
    </row>
    <row r="104" spans="1:11" ht="31.5" x14ac:dyDescent="0.25">
      <c r="A104" s="24"/>
      <c r="B104" s="62"/>
      <c r="C104" s="52">
        <v>42</v>
      </c>
      <c r="D104" s="52"/>
      <c r="E104" s="52"/>
      <c r="F104" s="53" t="s">
        <v>96</v>
      </c>
      <c r="G104" s="105">
        <f>SUM(G105,G108,G114)</f>
        <v>49292.42</v>
      </c>
      <c r="H104" s="105">
        <f>SUM(H105,H108,H114)</f>
        <v>79965</v>
      </c>
      <c r="I104" s="105">
        <f>SUM(I105,I108,I114)</f>
        <v>50535</v>
      </c>
      <c r="J104" s="105">
        <f>SUM(J105,J108,J114)</f>
        <v>49120</v>
      </c>
      <c r="K104" s="133">
        <f>SUM(K105,K108,K114)</f>
        <v>47560</v>
      </c>
    </row>
    <row r="105" spans="1:11" ht="15.75" x14ac:dyDescent="0.25">
      <c r="A105" s="24"/>
      <c r="B105" s="63"/>
      <c r="C105" s="50"/>
      <c r="D105" s="50">
        <v>421</v>
      </c>
      <c r="E105" s="50"/>
      <c r="F105" s="51" t="s">
        <v>102</v>
      </c>
      <c r="G105" s="134">
        <f>SUM(G106:G107)</f>
        <v>0</v>
      </c>
      <c r="H105" s="134">
        <f t="shared" ref="H105:K105" si="38">SUM(H106:H107)</f>
        <v>5700</v>
      </c>
      <c r="I105" s="134">
        <f t="shared" si="38"/>
        <v>4200</v>
      </c>
      <c r="J105" s="134">
        <f t="shared" si="38"/>
        <v>4200</v>
      </c>
      <c r="K105" s="135">
        <f t="shared" si="38"/>
        <v>3560</v>
      </c>
    </row>
    <row r="106" spans="1:11" ht="15.75" x14ac:dyDescent="0.25">
      <c r="A106" s="24"/>
      <c r="B106" s="60"/>
      <c r="C106" s="33"/>
      <c r="D106" s="33"/>
      <c r="E106" s="32">
        <v>4212</v>
      </c>
      <c r="F106" s="28" t="s">
        <v>103</v>
      </c>
      <c r="G106" s="186">
        <v>0</v>
      </c>
      <c r="H106" s="186">
        <v>5200</v>
      </c>
      <c r="I106" s="186">
        <v>3200</v>
      </c>
      <c r="J106" s="186">
        <v>3200</v>
      </c>
      <c r="K106" s="197">
        <v>2560</v>
      </c>
    </row>
    <row r="107" spans="1:11" ht="15.75" x14ac:dyDescent="0.25">
      <c r="A107" s="24"/>
      <c r="B107" s="60"/>
      <c r="C107" s="33"/>
      <c r="D107" s="33"/>
      <c r="E107" s="32">
        <v>4214</v>
      </c>
      <c r="F107" s="28" t="s">
        <v>104</v>
      </c>
      <c r="G107" s="186">
        <v>0</v>
      </c>
      <c r="H107" s="186">
        <v>500</v>
      </c>
      <c r="I107" s="186">
        <v>1000</v>
      </c>
      <c r="J107" s="186">
        <v>1000</v>
      </c>
      <c r="K107" s="197">
        <v>1000</v>
      </c>
    </row>
    <row r="108" spans="1:11" ht="15.75" x14ac:dyDescent="0.25">
      <c r="A108" s="24"/>
      <c r="B108" s="63"/>
      <c r="C108" s="55"/>
      <c r="D108" s="50">
        <v>422</v>
      </c>
      <c r="E108" s="50"/>
      <c r="F108" s="72" t="s">
        <v>97</v>
      </c>
      <c r="G108" s="134">
        <f>SUM(G109:G113)</f>
        <v>49292.42</v>
      </c>
      <c r="H108" s="134">
        <f t="shared" ref="H108:K108" si="39">SUM(H109:H113)</f>
        <v>74265</v>
      </c>
      <c r="I108" s="134">
        <f t="shared" si="39"/>
        <v>46335</v>
      </c>
      <c r="J108" s="134">
        <f t="shared" si="39"/>
        <v>44920</v>
      </c>
      <c r="K108" s="135">
        <f t="shared" si="39"/>
        <v>44000</v>
      </c>
    </row>
    <row r="109" spans="1:11" ht="15.75" x14ac:dyDescent="0.25">
      <c r="A109" s="24"/>
      <c r="B109" s="60"/>
      <c r="C109" s="32"/>
      <c r="D109" s="32"/>
      <c r="E109" s="32">
        <v>4221</v>
      </c>
      <c r="F109" s="27" t="s">
        <v>98</v>
      </c>
      <c r="G109" s="186">
        <v>3202.65</v>
      </c>
      <c r="H109" s="186">
        <v>8500</v>
      </c>
      <c r="I109" s="186">
        <v>10335</v>
      </c>
      <c r="J109" s="186">
        <v>8920</v>
      </c>
      <c r="K109" s="197">
        <v>8000</v>
      </c>
    </row>
    <row r="110" spans="1:11" ht="15.75" x14ac:dyDescent="0.25">
      <c r="A110" s="24"/>
      <c r="B110" s="60"/>
      <c r="C110" s="32"/>
      <c r="D110" s="32"/>
      <c r="E110" s="32">
        <v>4222</v>
      </c>
      <c r="F110" s="27" t="s">
        <v>99</v>
      </c>
      <c r="G110" s="186">
        <v>755.16</v>
      </c>
      <c r="H110" s="186">
        <v>3765</v>
      </c>
      <c r="I110" s="186">
        <v>3000</v>
      </c>
      <c r="J110" s="186">
        <v>3000</v>
      </c>
      <c r="K110" s="197">
        <v>3000</v>
      </c>
    </row>
    <row r="111" spans="1:11" ht="15.75" x14ac:dyDescent="0.25">
      <c r="A111" s="24"/>
      <c r="B111" s="60"/>
      <c r="C111" s="32"/>
      <c r="D111" s="32"/>
      <c r="E111" s="32">
        <v>4223</v>
      </c>
      <c r="F111" s="27" t="s">
        <v>174</v>
      </c>
      <c r="G111" s="186">
        <v>0</v>
      </c>
      <c r="H111" s="186">
        <v>3000</v>
      </c>
      <c r="I111" s="186">
        <v>1000</v>
      </c>
      <c r="J111" s="186">
        <v>1000</v>
      </c>
      <c r="K111" s="197">
        <v>1000</v>
      </c>
    </row>
    <row r="112" spans="1:11" ht="15.75" x14ac:dyDescent="0.25">
      <c r="A112" s="24"/>
      <c r="B112" s="60"/>
      <c r="C112" s="32"/>
      <c r="D112" s="32"/>
      <c r="E112" s="32">
        <v>4225</v>
      </c>
      <c r="F112" s="27" t="s">
        <v>173</v>
      </c>
      <c r="G112" s="186">
        <v>0</v>
      </c>
      <c r="H112" s="186">
        <v>0</v>
      </c>
      <c r="I112" s="186">
        <v>0</v>
      </c>
      <c r="J112" s="186">
        <v>0</v>
      </c>
      <c r="K112" s="197">
        <v>0</v>
      </c>
    </row>
    <row r="113" spans="1:11" ht="15.75" x14ac:dyDescent="0.25">
      <c r="A113" s="24"/>
      <c r="B113" s="98"/>
      <c r="C113" s="99"/>
      <c r="D113" s="99"/>
      <c r="E113" s="99">
        <v>4227</v>
      </c>
      <c r="F113" s="100" t="s">
        <v>105</v>
      </c>
      <c r="G113" s="188">
        <v>45334.61</v>
      </c>
      <c r="H113" s="188">
        <v>59000</v>
      </c>
      <c r="I113" s="188">
        <v>32000</v>
      </c>
      <c r="J113" s="188">
        <v>32000</v>
      </c>
      <c r="K113" s="199">
        <v>32000</v>
      </c>
    </row>
    <row r="114" spans="1:11" ht="15.75" x14ac:dyDescent="0.25">
      <c r="A114" s="24"/>
      <c r="B114" s="101"/>
      <c r="C114" s="102"/>
      <c r="D114" s="102">
        <v>423</v>
      </c>
      <c r="E114" s="102"/>
      <c r="F114" s="103" t="s">
        <v>190</v>
      </c>
      <c r="G114" s="141">
        <f>SUM(G115)</f>
        <v>0</v>
      </c>
      <c r="H114" s="141">
        <f t="shared" ref="H114:K114" si="40">SUM(H115)</f>
        <v>0</v>
      </c>
      <c r="I114" s="141">
        <f t="shared" si="40"/>
        <v>0</v>
      </c>
      <c r="J114" s="141">
        <f t="shared" si="40"/>
        <v>0</v>
      </c>
      <c r="K114" s="142">
        <f t="shared" si="40"/>
        <v>0</v>
      </c>
    </row>
    <row r="115" spans="1:11" ht="15.75" x14ac:dyDescent="0.25">
      <c r="A115" s="24"/>
      <c r="B115" s="98"/>
      <c r="C115" s="99"/>
      <c r="D115" s="99"/>
      <c r="E115" s="99">
        <v>4231</v>
      </c>
      <c r="F115" s="100" t="s">
        <v>191</v>
      </c>
      <c r="G115" s="188">
        <v>0</v>
      </c>
      <c r="H115" s="188">
        <v>0</v>
      </c>
      <c r="I115" s="188">
        <v>0</v>
      </c>
      <c r="J115" s="188">
        <v>0</v>
      </c>
      <c r="K115" s="199">
        <v>0</v>
      </c>
    </row>
    <row r="116" spans="1:11" ht="31.5" x14ac:dyDescent="0.25">
      <c r="A116" s="24"/>
      <c r="B116" s="173"/>
      <c r="C116" s="176">
        <v>45</v>
      </c>
      <c r="D116" s="174"/>
      <c r="E116" s="174"/>
      <c r="F116" s="175" t="s">
        <v>199</v>
      </c>
      <c r="G116" s="183">
        <f>SUM(G117)</f>
        <v>0</v>
      </c>
      <c r="H116" s="183">
        <f t="shared" ref="H116:K116" si="41">SUM(H117)</f>
        <v>16400</v>
      </c>
      <c r="I116" s="183">
        <f t="shared" si="41"/>
        <v>35400</v>
      </c>
      <c r="J116" s="183">
        <f t="shared" si="41"/>
        <v>35400</v>
      </c>
      <c r="K116" s="245">
        <f t="shared" si="41"/>
        <v>35400</v>
      </c>
    </row>
    <row r="117" spans="1:11" ht="31.5" x14ac:dyDescent="0.25">
      <c r="A117" s="24"/>
      <c r="B117" s="177"/>
      <c r="C117" s="178"/>
      <c r="D117" s="178">
        <v>451</v>
      </c>
      <c r="E117" s="178"/>
      <c r="F117" s="179" t="s">
        <v>200</v>
      </c>
      <c r="G117" s="184">
        <f>SUM(G118)</f>
        <v>0</v>
      </c>
      <c r="H117" s="184">
        <f t="shared" ref="H117:K117" si="42">SUM(H118)</f>
        <v>16400</v>
      </c>
      <c r="I117" s="184">
        <f t="shared" si="42"/>
        <v>35400</v>
      </c>
      <c r="J117" s="184">
        <f t="shared" si="42"/>
        <v>35400</v>
      </c>
      <c r="K117" s="246">
        <f t="shared" si="42"/>
        <v>35400</v>
      </c>
    </row>
    <row r="118" spans="1:11" ht="15.75" customHeight="1" thickBot="1" x14ac:dyDescent="0.3">
      <c r="A118" s="24"/>
      <c r="B118" s="180"/>
      <c r="C118" s="181"/>
      <c r="D118" s="181"/>
      <c r="E118" s="181">
        <v>4511</v>
      </c>
      <c r="F118" s="182" t="s">
        <v>200</v>
      </c>
      <c r="G118" s="189">
        <v>0</v>
      </c>
      <c r="H118" s="189">
        <v>16400</v>
      </c>
      <c r="I118" s="189">
        <v>35400</v>
      </c>
      <c r="J118" s="189">
        <v>35400</v>
      </c>
      <c r="K118" s="231">
        <v>35400</v>
      </c>
    </row>
    <row r="119" spans="1:11" ht="15.75" x14ac:dyDescent="0.25">
      <c r="A119" s="24"/>
      <c r="B119" s="35"/>
      <c r="C119" s="35"/>
      <c r="D119" s="35"/>
      <c r="E119" s="35"/>
      <c r="F119" s="31"/>
      <c r="G119" s="26"/>
      <c r="H119" s="26"/>
      <c r="I119" s="26"/>
      <c r="J119" s="26"/>
      <c r="K119" s="26"/>
    </row>
    <row r="120" spans="1:11" ht="4.5" customHeight="1" x14ac:dyDescent="0.25">
      <c r="A120" s="24"/>
      <c r="B120" s="35"/>
      <c r="C120" s="35"/>
      <c r="D120" s="35"/>
      <c r="E120" s="35"/>
      <c r="F120" s="31"/>
      <c r="G120" s="26"/>
      <c r="H120" s="26"/>
      <c r="I120" s="26"/>
      <c r="J120" s="26"/>
      <c r="K120" s="26"/>
    </row>
    <row r="121" spans="1:11" ht="15.75" x14ac:dyDescent="0.25">
      <c r="A121" s="24"/>
      <c r="B121" s="34"/>
      <c r="C121" s="34"/>
      <c r="D121" s="34"/>
      <c r="E121" s="34"/>
      <c r="F121" s="29"/>
      <c r="G121" s="24"/>
      <c r="H121" s="24"/>
      <c r="I121" s="24"/>
      <c r="J121" s="24"/>
      <c r="K121" s="24"/>
    </row>
    <row r="122" spans="1:11" ht="15.75" x14ac:dyDescent="0.25">
      <c r="A122" s="24"/>
      <c r="B122" s="34"/>
      <c r="C122" s="34"/>
      <c r="D122" s="34"/>
      <c r="E122" s="34"/>
      <c r="F122" s="29"/>
      <c r="G122" s="24"/>
      <c r="H122" s="24"/>
      <c r="I122" s="24"/>
      <c r="J122" s="24"/>
      <c r="K122" s="24"/>
    </row>
    <row r="123" spans="1:11" ht="15.75" x14ac:dyDescent="0.25">
      <c r="A123" s="24"/>
      <c r="B123" s="34"/>
      <c r="C123" s="34"/>
      <c r="D123" s="34"/>
      <c r="E123" s="34"/>
      <c r="F123" s="29"/>
      <c r="G123" s="24"/>
      <c r="H123" s="24"/>
      <c r="I123" s="24"/>
      <c r="J123" s="24"/>
      <c r="K123" s="24"/>
    </row>
    <row r="124" spans="1:11" ht="15.75" x14ac:dyDescent="0.25">
      <c r="A124" s="24"/>
      <c r="B124" s="34"/>
      <c r="C124" s="34"/>
      <c r="D124" s="34"/>
      <c r="E124" s="34"/>
      <c r="F124" s="29"/>
      <c r="G124" s="24"/>
      <c r="H124" s="24"/>
      <c r="I124" s="24"/>
      <c r="J124" s="24"/>
      <c r="K124" s="24"/>
    </row>
    <row r="125" spans="1:11" ht="15.75" x14ac:dyDescent="0.25">
      <c r="A125" s="24"/>
      <c r="B125" s="29"/>
      <c r="C125" s="29"/>
      <c r="D125" s="29"/>
      <c r="E125" s="29"/>
      <c r="F125" s="29"/>
      <c r="G125" s="24"/>
      <c r="H125" s="24"/>
      <c r="I125" s="24"/>
      <c r="J125" s="24"/>
      <c r="K125" s="24"/>
    </row>
    <row r="126" spans="1:11" ht="15.75" x14ac:dyDescent="0.25">
      <c r="A126" s="24"/>
      <c r="B126" s="29"/>
      <c r="C126" s="29"/>
      <c r="D126" s="29"/>
      <c r="E126" s="29"/>
      <c r="F126" s="29"/>
      <c r="G126" s="24"/>
      <c r="H126" s="24"/>
      <c r="I126" s="24"/>
      <c r="J126" s="24"/>
      <c r="K126" s="24"/>
    </row>
    <row r="127" spans="1:11" ht="15.75" x14ac:dyDescent="0.25">
      <c r="A127" s="24"/>
      <c r="B127" s="29"/>
      <c r="C127" s="29"/>
      <c r="D127" s="29"/>
      <c r="E127" s="29"/>
      <c r="F127" s="29"/>
      <c r="G127" s="24"/>
      <c r="H127" s="24"/>
      <c r="I127" s="24"/>
      <c r="J127" s="24"/>
      <c r="K127" s="24"/>
    </row>
    <row r="128" spans="1:11" ht="15.75" x14ac:dyDescent="0.25">
      <c r="A128" s="24"/>
      <c r="B128" s="29"/>
      <c r="C128" s="29"/>
      <c r="D128" s="29"/>
      <c r="E128" s="29"/>
      <c r="F128" s="29"/>
      <c r="G128" s="24"/>
      <c r="H128" s="24"/>
      <c r="I128" s="24"/>
      <c r="J128" s="24"/>
      <c r="K128" s="24"/>
    </row>
    <row r="129" spans="1:11" ht="15.75" x14ac:dyDescent="0.25">
      <c r="A129" s="24"/>
      <c r="B129" s="29"/>
      <c r="C129" s="29"/>
      <c r="D129" s="29"/>
      <c r="E129" s="29"/>
      <c r="F129" s="29"/>
      <c r="G129" s="24"/>
      <c r="H129" s="24"/>
      <c r="I129" s="24"/>
      <c r="J129" s="24"/>
      <c r="K129" s="24"/>
    </row>
    <row r="130" spans="1:11" ht="15.75" x14ac:dyDescent="0.25">
      <c r="A130" s="24"/>
      <c r="B130" s="29"/>
      <c r="C130" s="29"/>
      <c r="D130" s="29"/>
      <c r="E130" s="29"/>
      <c r="F130" s="29"/>
      <c r="G130" s="24"/>
      <c r="H130" s="24"/>
      <c r="I130" s="24"/>
      <c r="J130" s="24"/>
      <c r="K130" s="24"/>
    </row>
    <row r="131" spans="1:11" ht="15.75" x14ac:dyDescent="0.25">
      <c r="A131" s="24"/>
      <c r="B131" s="29"/>
      <c r="C131" s="29"/>
      <c r="D131" s="29"/>
      <c r="E131" s="29"/>
      <c r="F131" s="29"/>
      <c r="G131" s="24"/>
      <c r="H131" s="24"/>
      <c r="I131" s="24"/>
      <c r="J131" s="24"/>
      <c r="K131" s="24"/>
    </row>
    <row r="132" spans="1:11" ht="15.75" x14ac:dyDescent="0.25">
      <c r="A132" s="24"/>
      <c r="B132" s="29"/>
      <c r="C132" s="29"/>
      <c r="D132" s="29"/>
      <c r="E132" s="29"/>
      <c r="F132" s="29"/>
      <c r="G132" s="24"/>
      <c r="H132" s="24"/>
      <c r="I132" s="24"/>
      <c r="J132" s="24"/>
      <c r="K132" s="24"/>
    </row>
    <row r="133" spans="1:11" ht="15.75" x14ac:dyDescent="0.25">
      <c r="A133" s="24"/>
      <c r="B133" s="29"/>
      <c r="C133" s="29"/>
      <c r="D133" s="29"/>
      <c r="E133" s="29"/>
      <c r="F133" s="29"/>
      <c r="G133" s="24"/>
      <c r="H133" s="24"/>
      <c r="I133" s="24"/>
      <c r="J133" s="24"/>
      <c r="K133" s="24"/>
    </row>
    <row r="134" spans="1:11" ht="15.75" x14ac:dyDescent="0.2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</row>
    <row r="135" spans="1:11" ht="15.75" x14ac:dyDescent="0.2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</row>
    <row r="136" spans="1:11" ht="15.75" x14ac:dyDescent="0.25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</row>
    <row r="137" spans="1:11" ht="15.75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</row>
    <row r="138" spans="1:11" ht="15.75" x14ac:dyDescent="0.2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</row>
    <row r="139" spans="1:11" ht="15.75" x14ac:dyDescent="0.25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</row>
    <row r="140" spans="1:11" ht="15.75" x14ac:dyDescent="0.25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</row>
    <row r="141" spans="1:11" ht="15.75" x14ac:dyDescent="0.25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</row>
    <row r="142" spans="1:11" ht="15.75" x14ac:dyDescent="0.25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</row>
    <row r="143" spans="1:11" ht="15.75" x14ac:dyDescent="0.25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</row>
    <row r="144" spans="1:11" ht="15.75" x14ac:dyDescent="0.25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</row>
    <row r="145" spans="1:11" ht="15.75" x14ac:dyDescent="0.25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</row>
    <row r="146" spans="1:11" ht="15.75" x14ac:dyDescent="0.2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</row>
    <row r="147" spans="1:11" ht="15.75" x14ac:dyDescent="0.2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</row>
    <row r="148" spans="1:11" ht="15.75" x14ac:dyDescent="0.2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</row>
    <row r="149" spans="1:11" ht="15.75" x14ac:dyDescent="0.25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</row>
    <row r="150" spans="1:11" ht="15.75" x14ac:dyDescent="0.25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</row>
    <row r="151" spans="1:11" ht="15.75" x14ac:dyDescent="0.25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</row>
    <row r="152" spans="1:11" ht="15.75" x14ac:dyDescent="0.25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</row>
    <row r="153" spans="1:11" ht="15.75" x14ac:dyDescent="0.25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</row>
    <row r="154" spans="1:11" ht="15.75" x14ac:dyDescent="0.25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</row>
    <row r="155" spans="1:11" ht="15.75" x14ac:dyDescent="0.25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</row>
    <row r="156" spans="1:11" ht="15.75" x14ac:dyDescent="0.25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</row>
    <row r="157" spans="1:11" ht="15.75" x14ac:dyDescent="0.25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</row>
    <row r="158" spans="1:11" ht="15.75" x14ac:dyDescent="0.2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</row>
    <row r="159" spans="1:11" ht="15.75" x14ac:dyDescent="0.25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</row>
    <row r="160" spans="1:11" ht="15.75" x14ac:dyDescent="0.25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</row>
    <row r="161" spans="1:11" ht="15.75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</row>
    <row r="162" spans="1:11" ht="15.75" x14ac:dyDescent="0.25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</row>
    <row r="163" spans="1:11" ht="15.75" x14ac:dyDescent="0.25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</row>
    <row r="164" spans="1:11" ht="15.75" x14ac:dyDescent="0.25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</row>
    <row r="165" spans="1:11" ht="15.75" x14ac:dyDescent="0.25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</row>
    <row r="166" spans="1:11" ht="15.75" x14ac:dyDescent="0.25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</row>
    <row r="167" spans="1:11" ht="15.75" x14ac:dyDescent="0.25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</row>
    <row r="168" spans="1:11" ht="15.75" x14ac:dyDescent="0.25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</row>
    <row r="169" spans="1:11" ht="15.75" x14ac:dyDescent="0.25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</row>
    <row r="170" spans="1:11" ht="15.75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</row>
    <row r="171" spans="1:11" ht="15.75" x14ac:dyDescent="0.25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</row>
    <row r="172" spans="1:11" ht="15.75" x14ac:dyDescent="0.25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</row>
    <row r="173" spans="1:11" ht="15.75" x14ac:dyDescent="0.25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</row>
    <row r="174" spans="1:11" ht="15.75" x14ac:dyDescent="0.25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</row>
    <row r="175" spans="1:11" ht="15.75" x14ac:dyDescent="0.25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</row>
    <row r="176" spans="1:11" ht="15.75" x14ac:dyDescent="0.25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</row>
    <row r="177" spans="1:11" ht="15.75" x14ac:dyDescent="0.25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</row>
    <row r="178" spans="1:11" ht="15.75" x14ac:dyDescent="0.25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</row>
    <row r="179" spans="1:11" ht="15.75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</row>
    <row r="180" spans="1:11" ht="15.75" x14ac:dyDescent="0.25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</row>
    <row r="181" spans="1:11" ht="15.75" x14ac:dyDescent="0.25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</row>
    <row r="182" spans="1:11" ht="15.75" x14ac:dyDescent="0.25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</row>
    <row r="183" spans="1:11" ht="15.75" x14ac:dyDescent="0.25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</row>
    <row r="184" spans="1:11" ht="15.75" x14ac:dyDescent="0.25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</row>
    <row r="185" spans="1:11" ht="15.75" x14ac:dyDescent="0.25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</row>
    <row r="186" spans="1:11" ht="15.75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</row>
    <row r="187" spans="1:11" ht="15.75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</row>
    <row r="188" spans="1:11" ht="15.75" x14ac:dyDescent="0.25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</row>
    <row r="189" spans="1:11" ht="15.75" x14ac:dyDescent="0.25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</row>
    <row r="190" spans="1:11" ht="15.75" x14ac:dyDescent="0.25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</row>
    <row r="191" spans="1:11" ht="15.75" x14ac:dyDescent="0.25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</row>
    <row r="192" spans="1:11" ht="15.75" x14ac:dyDescent="0.25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</row>
    <row r="193" spans="1:11" ht="15.75" x14ac:dyDescent="0.25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</row>
    <row r="194" spans="1:11" ht="15.75" x14ac:dyDescent="0.25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</row>
    <row r="195" spans="1:11" ht="15.75" x14ac:dyDescent="0.25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</row>
    <row r="196" spans="1:11" ht="15.75" x14ac:dyDescent="0.25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</row>
    <row r="197" spans="1:11" ht="15.75" x14ac:dyDescent="0.25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</row>
    <row r="198" spans="1:11" ht="15.75" x14ac:dyDescent="0.25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</row>
    <row r="199" spans="1:11" ht="15.75" x14ac:dyDescent="0.25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</row>
    <row r="200" spans="1:11" ht="15.75" x14ac:dyDescent="0.25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</row>
    <row r="201" spans="1:11" ht="15.75" x14ac:dyDescent="0.25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</row>
    <row r="202" spans="1:11" ht="15.75" x14ac:dyDescent="0.25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</row>
    <row r="203" spans="1:11" ht="15.75" x14ac:dyDescent="0.25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</row>
    <row r="204" spans="1:11" ht="15.75" x14ac:dyDescent="0.25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</row>
    <row r="205" spans="1:11" ht="15.75" x14ac:dyDescent="0.25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</row>
    <row r="206" spans="1:11" ht="15.75" x14ac:dyDescent="0.25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</row>
    <row r="207" spans="1:11" ht="15.75" x14ac:dyDescent="0.25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</row>
    <row r="208" spans="1:11" ht="15.75" x14ac:dyDescent="0.25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</row>
    <row r="209" spans="1:11" ht="15.75" x14ac:dyDescent="0.25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</row>
    <row r="210" spans="1:11" ht="15.75" x14ac:dyDescent="0.25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</row>
    <row r="211" spans="1:11" ht="15.75" x14ac:dyDescent="0.25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</row>
    <row r="212" spans="1:11" ht="15.75" x14ac:dyDescent="0.25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</row>
    <row r="213" spans="1:11" ht="15.75" x14ac:dyDescent="0.25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</row>
    <row r="214" spans="1:11" ht="15.75" x14ac:dyDescent="0.25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</row>
    <row r="215" spans="1:11" ht="15.75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</row>
    <row r="216" spans="1:11" ht="15.75" x14ac:dyDescent="0.2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</row>
    <row r="217" spans="1:11" ht="15.75" x14ac:dyDescent="0.25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</row>
    <row r="218" spans="1:11" ht="15.75" x14ac:dyDescent="0.25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</row>
    <row r="219" spans="1:11" ht="15.75" x14ac:dyDescent="0.25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</row>
    <row r="220" spans="1:11" ht="15.75" x14ac:dyDescent="0.25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</row>
    <row r="221" spans="1:11" ht="15.75" x14ac:dyDescent="0.25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</row>
    <row r="222" spans="1:11" ht="15.75" x14ac:dyDescent="0.25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</row>
    <row r="223" spans="1:11" ht="15.75" x14ac:dyDescent="0.25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</row>
    <row r="224" spans="1:11" ht="15.75" x14ac:dyDescent="0.25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</row>
    <row r="225" spans="1:11" ht="15.75" x14ac:dyDescent="0.25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</row>
    <row r="226" spans="1:11" ht="15.75" x14ac:dyDescent="0.25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</row>
    <row r="227" spans="1:11" ht="15.75" x14ac:dyDescent="0.25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</row>
    <row r="228" spans="1:11" ht="15.75" x14ac:dyDescent="0.25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</row>
    <row r="229" spans="1:11" ht="15.75" x14ac:dyDescent="0.25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</row>
    <row r="230" spans="1:11" ht="15.75" x14ac:dyDescent="0.25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</row>
    <row r="231" spans="1:11" ht="15.75" x14ac:dyDescent="0.25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</row>
    <row r="232" spans="1:11" ht="15.75" x14ac:dyDescent="0.25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</row>
    <row r="233" spans="1:11" ht="15.75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</row>
    <row r="234" spans="1:11" ht="15.75" x14ac:dyDescent="0.25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</row>
    <row r="235" spans="1:11" ht="15.75" x14ac:dyDescent="0.25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</row>
    <row r="236" spans="1:11" ht="15.75" x14ac:dyDescent="0.25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</row>
    <row r="237" spans="1:11" ht="15.75" x14ac:dyDescent="0.25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</row>
    <row r="238" spans="1:11" ht="15.75" x14ac:dyDescent="0.25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</row>
  </sheetData>
  <mergeCells count="7">
    <mergeCell ref="B3:K3"/>
    <mergeCell ref="B5:K5"/>
    <mergeCell ref="B7:K7"/>
    <mergeCell ref="B50:F50"/>
    <mergeCell ref="B10:F10"/>
    <mergeCell ref="B49:F49"/>
    <mergeCell ref="B9:F9"/>
  </mergeCells>
  <pageMargins left="0.7" right="0.7" top="0.75" bottom="0.75" header="0.3" footer="0.3"/>
  <pageSetup paperSize="9" scale="60" fitToHeight="0" orientation="landscape" r:id="rId1"/>
  <ignoredErrors>
    <ignoredError sqref="C26 D27 E28 D5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1"/>
  <sheetViews>
    <sheetView zoomScaleNormal="100" workbookViewId="0">
      <selection activeCell="K22" sqref="K22"/>
    </sheetView>
  </sheetViews>
  <sheetFormatPr defaultRowHeight="15" x14ac:dyDescent="0.25"/>
  <cols>
    <col min="2" max="2" width="37.7109375" customWidth="1"/>
    <col min="3" max="7" width="25.28515625" customWidth="1"/>
  </cols>
  <sheetData>
    <row r="1" spans="1:7" ht="18.75" x14ac:dyDescent="0.3">
      <c r="A1" s="18" t="s">
        <v>40</v>
      </c>
      <c r="B1" s="13"/>
      <c r="C1" s="13"/>
      <c r="D1" s="13"/>
      <c r="E1" s="13"/>
      <c r="F1" s="13"/>
      <c r="G1" s="22"/>
    </row>
    <row r="2" spans="1:7" ht="18.75" x14ac:dyDescent="0.25">
      <c r="A2" s="12"/>
      <c r="B2" s="13"/>
      <c r="C2" s="13"/>
      <c r="D2" s="13"/>
      <c r="E2" s="13"/>
      <c r="F2" s="13"/>
      <c r="G2" s="22"/>
    </row>
    <row r="3" spans="1:7" ht="15.75" customHeight="1" x14ac:dyDescent="0.25">
      <c r="A3" s="12"/>
      <c r="B3" s="253" t="s">
        <v>180</v>
      </c>
      <c r="C3" s="253"/>
      <c r="D3" s="253"/>
      <c r="E3" s="253"/>
      <c r="F3" s="253"/>
      <c r="G3" s="253"/>
    </row>
    <row r="4" spans="1:7" ht="19.5" thickBot="1" x14ac:dyDescent="0.3">
      <c r="A4" s="12"/>
      <c r="B4" s="13"/>
      <c r="C4" s="13"/>
      <c r="D4" s="13"/>
      <c r="E4" s="13"/>
      <c r="F4" s="13"/>
      <c r="G4" s="22"/>
    </row>
    <row r="5" spans="1:7" ht="47.25" customHeight="1" x14ac:dyDescent="0.25">
      <c r="A5" s="12"/>
      <c r="B5" s="78" t="s">
        <v>8</v>
      </c>
      <c r="C5" s="56" t="s">
        <v>203</v>
      </c>
      <c r="D5" s="56" t="s">
        <v>204</v>
      </c>
      <c r="E5" s="56" t="s">
        <v>205</v>
      </c>
      <c r="F5" s="56" t="s">
        <v>194</v>
      </c>
      <c r="G5" s="118" t="s">
        <v>206</v>
      </c>
    </row>
    <row r="6" spans="1:7" ht="16.5" thickBot="1" x14ac:dyDescent="0.3">
      <c r="A6" s="12"/>
      <c r="B6" s="88">
        <v>1</v>
      </c>
      <c r="C6" s="67">
        <v>2</v>
      </c>
      <c r="D6" s="67">
        <v>5</v>
      </c>
      <c r="E6" s="67"/>
      <c r="F6" s="67"/>
      <c r="G6" s="124">
        <v>6</v>
      </c>
    </row>
    <row r="7" spans="1:7" ht="16.5" thickBot="1" x14ac:dyDescent="0.3">
      <c r="A7" s="12"/>
      <c r="B7" s="91" t="s">
        <v>30</v>
      </c>
      <c r="C7" s="144">
        <f>SUM(C8,C11,C13,C15,C19,C21)</f>
        <v>1004717.5900000001</v>
      </c>
      <c r="D7" s="144">
        <f>SUM(D8,D11,D13,D15,D19,D21)</f>
        <v>1299000</v>
      </c>
      <c r="E7" s="144">
        <f>SUM(E8,E11,E13,E15,E19,E21)</f>
        <v>1740918</v>
      </c>
      <c r="F7" s="144">
        <f>SUM(F8,F11,F13,F15,F19,F21)</f>
        <v>2019629</v>
      </c>
      <c r="G7" s="145">
        <f>SUM(G8,G11,G13,G15,G19,G21)</f>
        <v>1754934</v>
      </c>
    </row>
    <row r="8" spans="1:7" ht="15.75" x14ac:dyDescent="0.25">
      <c r="A8" s="12"/>
      <c r="B8" s="89" t="s">
        <v>14</v>
      </c>
      <c r="C8" s="90">
        <f>SUM(C9)</f>
        <v>740329.4</v>
      </c>
      <c r="D8" s="90">
        <f t="shared" ref="D8" si="0">SUM(D9)</f>
        <v>950000</v>
      </c>
      <c r="E8" s="90">
        <f>SUM(E9:E10)</f>
        <v>1100000</v>
      </c>
      <c r="F8" s="90">
        <f t="shared" ref="F8:G8" si="1">SUM(F9:F10)</f>
        <v>1100000</v>
      </c>
      <c r="G8" s="247">
        <f t="shared" si="1"/>
        <v>1100000</v>
      </c>
    </row>
    <row r="9" spans="1:7" ht="15.75" x14ac:dyDescent="0.25">
      <c r="A9" s="12"/>
      <c r="B9" s="80" t="s">
        <v>15</v>
      </c>
      <c r="C9" s="190">
        <v>740329.4</v>
      </c>
      <c r="D9" s="190">
        <v>950000</v>
      </c>
      <c r="E9" s="190">
        <v>1092525</v>
      </c>
      <c r="F9" s="190">
        <v>1092524</v>
      </c>
      <c r="G9" s="229">
        <v>1092424</v>
      </c>
    </row>
    <row r="10" spans="1:7" ht="15.75" x14ac:dyDescent="0.25">
      <c r="A10" s="12"/>
      <c r="B10" s="80" t="s">
        <v>236</v>
      </c>
      <c r="C10" s="190">
        <v>0</v>
      </c>
      <c r="D10" s="190">
        <v>0</v>
      </c>
      <c r="E10" s="190">
        <v>7475</v>
      </c>
      <c r="F10" s="190">
        <v>7476</v>
      </c>
      <c r="G10" s="229">
        <v>7576</v>
      </c>
    </row>
    <row r="11" spans="1:7" ht="15.75" x14ac:dyDescent="0.25">
      <c r="A11" s="12"/>
      <c r="B11" s="79" t="s">
        <v>16</v>
      </c>
      <c r="C11" s="74">
        <f>SUM(C12)</f>
        <v>127116.49</v>
      </c>
      <c r="D11" s="74">
        <f t="shared" ref="D11:G11" si="2">SUM(D12)</f>
        <v>120000</v>
      </c>
      <c r="E11" s="74">
        <f t="shared" si="2"/>
        <v>130000</v>
      </c>
      <c r="F11" s="74">
        <f t="shared" si="2"/>
        <v>135000</v>
      </c>
      <c r="G11" s="140">
        <f t="shared" si="2"/>
        <v>140000</v>
      </c>
    </row>
    <row r="12" spans="1:7" ht="15.75" x14ac:dyDescent="0.25">
      <c r="A12" s="12"/>
      <c r="B12" s="81" t="s">
        <v>17</v>
      </c>
      <c r="C12" s="190">
        <v>127116.49</v>
      </c>
      <c r="D12" s="190">
        <v>120000</v>
      </c>
      <c r="E12" s="190">
        <v>130000</v>
      </c>
      <c r="F12" s="190">
        <v>135000</v>
      </c>
      <c r="G12" s="229">
        <v>140000</v>
      </c>
    </row>
    <row r="13" spans="1:7" ht="15.75" x14ac:dyDescent="0.25">
      <c r="A13" s="12"/>
      <c r="B13" s="79" t="s">
        <v>109</v>
      </c>
      <c r="C13" s="74">
        <f>SUM(C14)</f>
        <v>30223.87</v>
      </c>
      <c r="D13" s="74">
        <f t="shared" ref="D13:G13" si="3">SUM(D14)</f>
        <v>45000</v>
      </c>
      <c r="E13" s="74">
        <f t="shared" si="3"/>
        <v>38000</v>
      </c>
      <c r="F13" s="74">
        <f t="shared" si="3"/>
        <v>38000</v>
      </c>
      <c r="G13" s="140">
        <f t="shared" si="3"/>
        <v>38000</v>
      </c>
    </row>
    <row r="14" spans="1:7" ht="15.75" x14ac:dyDescent="0.25">
      <c r="A14" s="12"/>
      <c r="B14" s="81" t="s">
        <v>110</v>
      </c>
      <c r="C14" s="190">
        <v>30223.87</v>
      </c>
      <c r="D14" s="190">
        <v>45000</v>
      </c>
      <c r="E14" s="190">
        <v>38000</v>
      </c>
      <c r="F14" s="190">
        <v>38000</v>
      </c>
      <c r="G14" s="229">
        <v>38000</v>
      </c>
    </row>
    <row r="15" spans="1:7" ht="15.75" x14ac:dyDescent="0.25">
      <c r="A15" s="12"/>
      <c r="B15" s="82" t="s">
        <v>111</v>
      </c>
      <c r="C15" s="74">
        <f>SUM(C16:C18)</f>
        <v>91253.66</v>
      </c>
      <c r="D15" s="74">
        <f t="shared" ref="D15:G15" si="4">SUM(D16:D18)</f>
        <v>173000</v>
      </c>
      <c r="E15" s="74">
        <f t="shared" si="4"/>
        <v>456918</v>
      </c>
      <c r="F15" s="74">
        <f t="shared" si="4"/>
        <v>730629</v>
      </c>
      <c r="G15" s="140">
        <f t="shared" si="4"/>
        <v>460934</v>
      </c>
    </row>
    <row r="16" spans="1:7" s="94" customFormat="1" ht="15.75" x14ac:dyDescent="0.25">
      <c r="A16" s="19"/>
      <c r="B16" s="106" t="s">
        <v>237</v>
      </c>
      <c r="C16" s="190">
        <v>0</v>
      </c>
      <c r="D16" s="190">
        <v>0</v>
      </c>
      <c r="E16" s="190">
        <v>100000</v>
      </c>
      <c r="F16" s="190">
        <v>100000</v>
      </c>
      <c r="G16" s="224">
        <v>100000</v>
      </c>
    </row>
    <row r="17" spans="1:7" ht="15.75" x14ac:dyDescent="0.25">
      <c r="A17" s="12"/>
      <c r="B17" s="84" t="s">
        <v>112</v>
      </c>
      <c r="C17" s="190">
        <v>91253.66</v>
      </c>
      <c r="D17" s="190">
        <v>173000</v>
      </c>
      <c r="E17" s="190">
        <v>55845</v>
      </c>
      <c r="F17" s="190">
        <v>98265</v>
      </c>
      <c r="G17" s="229">
        <v>58073</v>
      </c>
    </row>
    <row r="18" spans="1:7" ht="15.75" x14ac:dyDescent="0.25">
      <c r="A18" s="12"/>
      <c r="B18" s="84" t="s">
        <v>238</v>
      </c>
      <c r="C18" s="190">
        <v>0</v>
      </c>
      <c r="D18" s="190">
        <v>0</v>
      </c>
      <c r="E18" s="190">
        <v>301073</v>
      </c>
      <c r="F18" s="190">
        <v>532364</v>
      </c>
      <c r="G18" s="229">
        <v>302861</v>
      </c>
    </row>
    <row r="19" spans="1:7" ht="15.75" x14ac:dyDescent="0.25">
      <c r="A19" s="12"/>
      <c r="B19" s="82" t="s">
        <v>113</v>
      </c>
      <c r="C19" s="74">
        <f>SUM(C20)</f>
        <v>15794.17</v>
      </c>
      <c r="D19" s="74">
        <f t="shared" ref="D19:G19" si="5">SUM(D20)</f>
        <v>11000</v>
      </c>
      <c r="E19" s="74">
        <f t="shared" si="5"/>
        <v>11000</v>
      </c>
      <c r="F19" s="74">
        <f t="shared" si="5"/>
        <v>11000</v>
      </c>
      <c r="G19" s="140">
        <f t="shared" si="5"/>
        <v>11000</v>
      </c>
    </row>
    <row r="20" spans="1:7" ht="15.75" x14ac:dyDescent="0.25">
      <c r="A20" s="12"/>
      <c r="B20" s="83" t="s">
        <v>114</v>
      </c>
      <c r="C20" s="190">
        <v>15794.17</v>
      </c>
      <c r="D20" s="190">
        <v>11000</v>
      </c>
      <c r="E20" s="190">
        <v>11000</v>
      </c>
      <c r="F20" s="190">
        <v>11000</v>
      </c>
      <c r="G20" s="229">
        <v>11000</v>
      </c>
    </row>
    <row r="21" spans="1:7" ht="47.25" x14ac:dyDescent="0.25">
      <c r="A21" s="12"/>
      <c r="B21" s="82" t="s">
        <v>239</v>
      </c>
      <c r="C21" s="105">
        <f>SUM(C22)</f>
        <v>0</v>
      </c>
      <c r="D21" s="105">
        <f t="shared" ref="D21:G21" si="6">SUM(D22)</f>
        <v>0</v>
      </c>
      <c r="E21" s="105">
        <f t="shared" si="6"/>
        <v>5000</v>
      </c>
      <c r="F21" s="105">
        <f t="shared" si="6"/>
        <v>5000</v>
      </c>
      <c r="G21" s="133">
        <f t="shared" si="6"/>
        <v>5000</v>
      </c>
    </row>
    <row r="22" spans="1:7" ht="48" thickBot="1" x14ac:dyDescent="0.3">
      <c r="A22" s="12"/>
      <c r="B22" s="143" t="s">
        <v>193</v>
      </c>
      <c r="C22" s="138">
        <v>0</v>
      </c>
      <c r="D22" s="138">
        <v>0</v>
      </c>
      <c r="E22" s="138">
        <v>5000</v>
      </c>
      <c r="F22" s="138">
        <v>5000</v>
      </c>
      <c r="G22" s="139">
        <v>5000</v>
      </c>
    </row>
    <row r="23" spans="1:7" ht="15.75" customHeight="1" thickBot="1" x14ac:dyDescent="0.3">
      <c r="A23" s="12"/>
      <c r="B23" s="104" t="s">
        <v>31</v>
      </c>
      <c r="C23" s="150">
        <f>SUM(C24,C34,C41,C48,C64,C68)</f>
        <v>996858.64000000013</v>
      </c>
      <c r="D23" s="150">
        <f>SUM(D24,D34,D41,D48,D64,D68)</f>
        <v>1288000</v>
      </c>
      <c r="E23" s="150">
        <f>SUM(E24,E34,E41,E48,E64,E68)</f>
        <v>1740918</v>
      </c>
      <c r="F23" s="150">
        <f>SUM(F24,F34,F41,F48,F64,F68)</f>
        <v>2019629</v>
      </c>
      <c r="G23" s="151">
        <f>SUM(G24,G34,G41,G48,G64,G68)</f>
        <v>1754934</v>
      </c>
    </row>
    <row r="24" spans="1:7" ht="15.75" customHeight="1" x14ac:dyDescent="0.25">
      <c r="A24" s="12"/>
      <c r="B24" s="89" t="s">
        <v>14</v>
      </c>
      <c r="C24" s="152">
        <f>SUM(C25,C31)</f>
        <v>740329.4</v>
      </c>
      <c r="D24" s="152">
        <f t="shared" ref="D24:G24" si="7">SUM(D25,D31)</f>
        <v>950000</v>
      </c>
      <c r="E24" s="152">
        <f t="shared" si="7"/>
        <v>1100000</v>
      </c>
      <c r="F24" s="152">
        <f t="shared" si="7"/>
        <v>1100000</v>
      </c>
      <c r="G24" s="248">
        <f t="shared" si="7"/>
        <v>1100000</v>
      </c>
    </row>
    <row r="25" spans="1:7" ht="15.75" x14ac:dyDescent="0.25">
      <c r="A25" s="12"/>
      <c r="B25" s="85" t="s">
        <v>15</v>
      </c>
      <c r="C25" s="134">
        <f>SUM(C26:C30)</f>
        <v>740329.4</v>
      </c>
      <c r="D25" s="134">
        <f t="shared" ref="D25:G25" si="8">SUM(D26:D30)</f>
        <v>950000</v>
      </c>
      <c r="E25" s="134">
        <f t="shared" si="8"/>
        <v>1092525</v>
      </c>
      <c r="F25" s="134">
        <f t="shared" si="8"/>
        <v>1092524</v>
      </c>
      <c r="G25" s="135">
        <f t="shared" si="8"/>
        <v>1092424</v>
      </c>
    </row>
    <row r="26" spans="1:7" ht="15.75" x14ac:dyDescent="0.25">
      <c r="A26" s="12"/>
      <c r="B26" s="80" t="s">
        <v>115</v>
      </c>
      <c r="C26" s="186">
        <v>491417.92</v>
      </c>
      <c r="D26" s="186">
        <v>683635</v>
      </c>
      <c r="E26" s="186">
        <v>701690</v>
      </c>
      <c r="F26" s="186">
        <v>705104</v>
      </c>
      <c r="G26" s="197">
        <v>708564</v>
      </c>
    </row>
    <row r="27" spans="1:7" ht="15.75" x14ac:dyDescent="0.25">
      <c r="A27" s="12"/>
      <c r="B27" s="80" t="s">
        <v>116</v>
      </c>
      <c r="C27" s="186">
        <v>242751.11</v>
      </c>
      <c r="D27" s="186">
        <v>258100</v>
      </c>
      <c r="E27" s="186">
        <v>361000</v>
      </c>
      <c r="F27" s="186">
        <v>361000</v>
      </c>
      <c r="G27" s="197">
        <v>361000</v>
      </c>
    </row>
    <row r="28" spans="1:7" ht="15.75" x14ac:dyDescent="0.25">
      <c r="A28" s="12"/>
      <c r="B28" s="80" t="s">
        <v>117</v>
      </c>
      <c r="C28" s="186">
        <v>1499.61</v>
      </c>
      <c r="D28" s="186">
        <v>1500</v>
      </c>
      <c r="E28" s="186">
        <v>1500</v>
      </c>
      <c r="F28" s="186">
        <v>1500</v>
      </c>
      <c r="G28" s="197">
        <v>1500</v>
      </c>
    </row>
    <row r="29" spans="1:7" ht="31.5" x14ac:dyDescent="0.25">
      <c r="A29" s="12"/>
      <c r="B29" s="80" t="s">
        <v>118</v>
      </c>
      <c r="C29" s="186">
        <v>0</v>
      </c>
      <c r="D29" s="186">
        <v>1000</v>
      </c>
      <c r="E29" s="186">
        <v>10000</v>
      </c>
      <c r="F29" s="186">
        <v>7000</v>
      </c>
      <c r="G29" s="197">
        <v>5000</v>
      </c>
    </row>
    <row r="30" spans="1:7" ht="31.5" x14ac:dyDescent="0.25">
      <c r="A30" s="12"/>
      <c r="B30" s="80" t="s">
        <v>119</v>
      </c>
      <c r="C30" s="186">
        <v>4660.76</v>
      </c>
      <c r="D30" s="186">
        <v>5765</v>
      </c>
      <c r="E30" s="186">
        <v>18335</v>
      </c>
      <c r="F30" s="186">
        <v>17920</v>
      </c>
      <c r="G30" s="197">
        <v>16360</v>
      </c>
    </row>
    <row r="31" spans="1:7" ht="15.75" x14ac:dyDescent="0.25">
      <c r="A31" s="12"/>
      <c r="B31" s="228" t="s">
        <v>236</v>
      </c>
      <c r="C31" s="134">
        <f>SUM(C32:C33)</f>
        <v>0</v>
      </c>
      <c r="D31" s="134">
        <f t="shared" ref="D31:G31" si="9">SUM(D32:D33)</f>
        <v>0</v>
      </c>
      <c r="E31" s="134">
        <f t="shared" si="9"/>
        <v>7475</v>
      </c>
      <c r="F31" s="134">
        <f t="shared" si="9"/>
        <v>7476</v>
      </c>
      <c r="G31" s="135">
        <f t="shared" si="9"/>
        <v>7576</v>
      </c>
    </row>
    <row r="32" spans="1:7" ht="15.75" x14ac:dyDescent="0.25">
      <c r="A32" s="12"/>
      <c r="B32" s="80" t="s">
        <v>115</v>
      </c>
      <c r="C32" s="186">
        <v>0</v>
      </c>
      <c r="D32" s="186">
        <v>0</v>
      </c>
      <c r="E32" s="186">
        <v>4475</v>
      </c>
      <c r="F32" s="186">
        <v>4476</v>
      </c>
      <c r="G32" s="197">
        <v>4576</v>
      </c>
    </row>
    <row r="33" spans="1:7" ht="15.75" x14ac:dyDescent="0.25">
      <c r="A33" s="12"/>
      <c r="B33" s="80" t="s">
        <v>116</v>
      </c>
      <c r="C33" s="186">
        <v>0</v>
      </c>
      <c r="D33" s="186">
        <v>0</v>
      </c>
      <c r="E33" s="186">
        <v>3000</v>
      </c>
      <c r="F33" s="186">
        <v>3000</v>
      </c>
      <c r="G33" s="197">
        <v>3000</v>
      </c>
    </row>
    <row r="34" spans="1:7" ht="15.75" x14ac:dyDescent="0.25">
      <c r="A34" s="12"/>
      <c r="B34" s="79" t="s">
        <v>16</v>
      </c>
      <c r="C34" s="105">
        <f>SUM(C35)</f>
        <v>132490.76</v>
      </c>
      <c r="D34" s="105">
        <f t="shared" ref="D34:G34" si="10">SUM(D35)</f>
        <v>120000</v>
      </c>
      <c r="E34" s="105">
        <f t="shared" si="10"/>
        <v>130000</v>
      </c>
      <c r="F34" s="105">
        <f t="shared" si="10"/>
        <v>135000</v>
      </c>
      <c r="G34" s="133">
        <f t="shared" si="10"/>
        <v>140000</v>
      </c>
    </row>
    <row r="35" spans="1:7" ht="15.75" x14ac:dyDescent="0.25">
      <c r="A35" s="12"/>
      <c r="B35" s="86" t="s">
        <v>17</v>
      </c>
      <c r="C35" s="134">
        <f>SUM(C36:C39)</f>
        <v>132490.76</v>
      </c>
      <c r="D35" s="134">
        <f>SUM(D36:D40)</f>
        <v>120000</v>
      </c>
      <c r="E35" s="134">
        <f>SUM(E36:E40)</f>
        <v>130000</v>
      </c>
      <c r="F35" s="134">
        <f t="shared" ref="F35:G35" si="11">SUM(F36:F40)</f>
        <v>135000</v>
      </c>
      <c r="G35" s="135">
        <f t="shared" si="11"/>
        <v>140000</v>
      </c>
    </row>
    <row r="36" spans="1:7" ht="15.75" x14ac:dyDescent="0.25">
      <c r="A36" s="12"/>
      <c r="B36" s="80" t="s">
        <v>115</v>
      </c>
      <c r="C36" s="186">
        <v>0</v>
      </c>
      <c r="D36" s="186">
        <v>26300</v>
      </c>
      <c r="E36" s="186">
        <v>26300</v>
      </c>
      <c r="F36" s="186">
        <v>26300</v>
      </c>
      <c r="G36" s="197">
        <v>32125</v>
      </c>
    </row>
    <row r="37" spans="1:7" ht="15.75" x14ac:dyDescent="0.25">
      <c r="A37" s="12"/>
      <c r="B37" s="80" t="s">
        <v>116</v>
      </c>
      <c r="C37" s="186">
        <v>127463.13</v>
      </c>
      <c r="D37" s="186">
        <v>87700</v>
      </c>
      <c r="E37" s="186">
        <v>97700</v>
      </c>
      <c r="F37" s="186">
        <v>102700</v>
      </c>
      <c r="G37" s="197">
        <v>101875</v>
      </c>
    </row>
    <row r="38" spans="1:7" ht="15.75" x14ac:dyDescent="0.25">
      <c r="A38" s="12"/>
      <c r="B38" s="80" t="s">
        <v>117</v>
      </c>
      <c r="C38" s="186">
        <v>1251.97</v>
      </c>
      <c r="D38" s="186">
        <v>300</v>
      </c>
      <c r="E38" s="186">
        <v>300</v>
      </c>
      <c r="F38" s="186">
        <v>300</v>
      </c>
      <c r="G38" s="197">
        <v>300</v>
      </c>
    </row>
    <row r="39" spans="1:7" ht="31.5" x14ac:dyDescent="0.25">
      <c r="A39" s="12"/>
      <c r="B39" s="80" t="s">
        <v>119</v>
      </c>
      <c r="C39" s="186">
        <v>3775.66</v>
      </c>
      <c r="D39" s="186">
        <v>3000</v>
      </c>
      <c r="E39" s="186">
        <v>3000</v>
      </c>
      <c r="F39" s="186">
        <v>3000</v>
      </c>
      <c r="G39" s="197">
        <v>3000</v>
      </c>
    </row>
    <row r="40" spans="1:7" ht="31.5" x14ac:dyDescent="0.25">
      <c r="A40" s="12"/>
      <c r="B40" s="80" t="s">
        <v>197</v>
      </c>
      <c r="C40" s="186">
        <v>0</v>
      </c>
      <c r="D40" s="186">
        <v>2700</v>
      </c>
      <c r="E40" s="186">
        <v>2700</v>
      </c>
      <c r="F40" s="186">
        <v>2700</v>
      </c>
      <c r="G40" s="197">
        <v>2700</v>
      </c>
    </row>
    <row r="41" spans="1:7" ht="15.75" x14ac:dyDescent="0.25">
      <c r="A41" s="12"/>
      <c r="B41" s="79" t="s">
        <v>109</v>
      </c>
      <c r="C41" s="105">
        <f>SUM(C42)</f>
        <v>9377.17</v>
      </c>
      <c r="D41" s="105">
        <f t="shared" ref="D41:G41" si="12">SUM(D42)</f>
        <v>45000</v>
      </c>
      <c r="E41" s="105">
        <f t="shared" si="12"/>
        <v>38000</v>
      </c>
      <c r="F41" s="105">
        <f t="shared" si="12"/>
        <v>38000</v>
      </c>
      <c r="G41" s="133">
        <f t="shared" si="12"/>
        <v>38000</v>
      </c>
    </row>
    <row r="42" spans="1:7" ht="15.75" x14ac:dyDescent="0.25">
      <c r="A42" s="12"/>
      <c r="B42" s="86" t="s">
        <v>110</v>
      </c>
      <c r="C42" s="134">
        <f>SUM(C43:C46)</f>
        <v>9377.17</v>
      </c>
      <c r="D42" s="134">
        <f>SUM(D43:D47)</f>
        <v>45000</v>
      </c>
      <c r="E42" s="134">
        <f>SUM(E43:E47)</f>
        <v>38000</v>
      </c>
      <c r="F42" s="134">
        <f t="shared" ref="F42:G42" si="13">SUM(F43:F47)</f>
        <v>38000</v>
      </c>
      <c r="G42" s="135">
        <f t="shared" si="13"/>
        <v>38000</v>
      </c>
    </row>
    <row r="43" spans="1:7" ht="15.75" x14ac:dyDescent="0.25">
      <c r="A43" s="12"/>
      <c r="B43" s="80" t="s">
        <v>116</v>
      </c>
      <c r="C43" s="186">
        <v>5252.1</v>
      </c>
      <c r="D43" s="186">
        <v>30000</v>
      </c>
      <c r="E43" s="186">
        <v>24500</v>
      </c>
      <c r="F43" s="186">
        <v>24500</v>
      </c>
      <c r="G43" s="197">
        <v>24500</v>
      </c>
    </row>
    <row r="44" spans="1:7" ht="15.75" x14ac:dyDescent="0.25">
      <c r="A44" s="12"/>
      <c r="B44" s="80" t="s">
        <v>117</v>
      </c>
      <c r="C44" s="186">
        <v>0</v>
      </c>
      <c r="D44" s="186">
        <v>0</v>
      </c>
      <c r="E44" s="186">
        <v>500</v>
      </c>
      <c r="F44" s="186">
        <v>500</v>
      </c>
      <c r="G44" s="197">
        <v>500</v>
      </c>
    </row>
    <row r="45" spans="1:7" ht="31.5" x14ac:dyDescent="0.25">
      <c r="A45" s="12"/>
      <c r="B45" s="81" t="s">
        <v>120</v>
      </c>
      <c r="C45" s="186">
        <v>697.39</v>
      </c>
      <c r="D45" s="186">
        <v>1100</v>
      </c>
      <c r="E45" s="186">
        <v>1100</v>
      </c>
      <c r="F45" s="186">
        <v>1100</v>
      </c>
      <c r="G45" s="197">
        <v>1100</v>
      </c>
    </row>
    <row r="46" spans="1:7" ht="31.5" x14ac:dyDescent="0.25">
      <c r="A46" s="12"/>
      <c r="B46" s="80" t="s">
        <v>119</v>
      </c>
      <c r="C46" s="186">
        <v>3427.68</v>
      </c>
      <c r="D46" s="186">
        <v>11200</v>
      </c>
      <c r="E46" s="186">
        <v>9200</v>
      </c>
      <c r="F46" s="186">
        <v>9200</v>
      </c>
      <c r="G46" s="197">
        <v>9200</v>
      </c>
    </row>
    <row r="47" spans="1:7" ht="31.5" x14ac:dyDescent="0.25">
      <c r="A47" s="12"/>
      <c r="B47" s="80" t="s">
        <v>197</v>
      </c>
      <c r="C47" s="186">
        <v>0</v>
      </c>
      <c r="D47" s="186">
        <v>2700</v>
      </c>
      <c r="E47" s="186">
        <v>2700</v>
      </c>
      <c r="F47" s="186">
        <v>2700</v>
      </c>
      <c r="G47" s="197">
        <v>2700</v>
      </c>
    </row>
    <row r="48" spans="1:7" ht="15.75" x14ac:dyDescent="0.25">
      <c r="A48" s="12"/>
      <c r="B48" s="82" t="s">
        <v>111</v>
      </c>
      <c r="C48" s="105">
        <f>SUM(C49,C53,C58)</f>
        <v>105993.29999999999</v>
      </c>
      <c r="D48" s="105">
        <f t="shared" ref="D48:G48" si="14">SUM(D49,D53,D58)</f>
        <v>162000</v>
      </c>
      <c r="E48" s="105">
        <f t="shared" si="14"/>
        <v>456918</v>
      </c>
      <c r="F48" s="105">
        <f t="shared" si="14"/>
        <v>730629</v>
      </c>
      <c r="G48" s="133">
        <f t="shared" si="14"/>
        <v>460934</v>
      </c>
    </row>
    <row r="49" spans="1:7" ht="15.75" x14ac:dyDescent="0.25">
      <c r="A49" s="12"/>
      <c r="B49" s="86" t="s">
        <v>237</v>
      </c>
      <c r="C49" s="134">
        <f>SUM(C50,C51,C52)</f>
        <v>0</v>
      </c>
      <c r="D49" s="134">
        <f t="shared" ref="D49:G49" si="15">SUM(D50,D51,D52)</f>
        <v>0</v>
      </c>
      <c r="E49" s="134">
        <f t="shared" si="15"/>
        <v>100000</v>
      </c>
      <c r="F49" s="134">
        <f t="shared" si="15"/>
        <v>100000</v>
      </c>
      <c r="G49" s="135">
        <f t="shared" si="15"/>
        <v>100000</v>
      </c>
    </row>
    <row r="50" spans="1:7" ht="15.75" x14ac:dyDescent="0.25">
      <c r="A50" s="12"/>
      <c r="B50" s="106" t="s">
        <v>116</v>
      </c>
      <c r="C50" s="186">
        <v>0</v>
      </c>
      <c r="D50" s="186">
        <v>0</v>
      </c>
      <c r="E50" s="186">
        <v>55000</v>
      </c>
      <c r="F50" s="186">
        <v>55000</v>
      </c>
      <c r="G50" s="198">
        <v>55000</v>
      </c>
    </row>
    <row r="51" spans="1:7" ht="31.5" x14ac:dyDescent="0.25">
      <c r="A51" s="12"/>
      <c r="B51" s="106" t="s">
        <v>119</v>
      </c>
      <c r="C51" s="186">
        <v>0</v>
      </c>
      <c r="D51" s="186">
        <v>0</v>
      </c>
      <c r="E51" s="186">
        <v>15000</v>
      </c>
      <c r="F51" s="186">
        <v>15000</v>
      </c>
      <c r="G51" s="198">
        <v>15000</v>
      </c>
    </row>
    <row r="52" spans="1:7" ht="31.5" x14ac:dyDescent="0.25">
      <c r="A52" s="12"/>
      <c r="B52" s="106" t="s">
        <v>211</v>
      </c>
      <c r="C52" s="186">
        <v>0</v>
      </c>
      <c r="D52" s="186">
        <v>0</v>
      </c>
      <c r="E52" s="186">
        <v>30000</v>
      </c>
      <c r="F52" s="186">
        <v>30000</v>
      </c>
      <c r="G52" s="198">
        <v>30000</v>
      </c>
    </row>
    <row r="53" spans="1:7" ht="15.75" x14ac:dyDescent="0.25">
      <c r="A53" s="12"/>
      <c r="B53" s="87" t="s">
        <v>112</v>
      </c>
      <c r="C53" s="134">
        <f>SUM(C54:C57)</f>
        <v>105993.29999999999</v>
      </c>
      <c r="D53" s="134">
        <f>SUM(D54:D57)</f>
        <v>162000</v>
      </c>
      <c r="E53" s="134">
        <f>SUM(E54:E57)</f>
        <v>55845</v>
      </c>
      <c r="F53" s="134">
        <f>SUM(F54:F57)</f>
        <v>98265</v>
      </c>
      <c r="G53" s="135">
        <f>SUM(G54:G57)</f>
        <v>58073</v>
      </c>
    </row>
    <row r="54" spans="1:7" ht="15.75" x14ac:dyDescent="0.25">
      <c r="A54" s="12"/>
      <c r="B54" s="80" t="s">
        <v>115</v>
      </c>
      <c r="C54" s="186">
        <v>0</v>
      </c>
      <c r="D54" s="186">
        <v>0</v>
      </c>
      <c r="E54" s="186">
        <v>0</v>
      </c>
      <c r="F54" s="186">
        <v>0</v>
      </c>
      <c r="G54" s="197">
        <v>0</v>
      </c>
    </row>
    <row r="55" spans="1:7" ht="15.75" x14ac:dyDescent="0.25">
      <c r="A55" s="12"/>
      <c r="B55" s="80" t="s">
        <v>116</v>
      </c>
      <c r="C55" s="186">
        <v>68564.98</v>
      </c>
      <c r="D55" s="186">
        <v>102000</v>
      </c>
      <c r="E55" s="186">
        <v>52595</v>
      </c>
      <c r="F55" s="186">
        <v>67265</v>
      </c>
      <c r="G55" s="197">
        <v>50863</v>
      </c>
    </row>
    <row r="56" spans="1:7" ht="31.5" x14ac:dyDescent="0.25">
      <c r="A56" s="12"/>
      <c r="B56" s="80" t="s">
        <v>118</v>
      </c>
      <c r="C56" s="186">
        <v>0</v>
      </c>
      <c r="D56" s="186">
        <v>0</v>
      </c>
      <c r="E56" s="186">
        <v>2250</v>
      </c>
      <c r="F56" s="186">
        <v>30000</v>
      </c>
      <c r="G56" s="197">
        <v>6210</v>
      </c>
    </row>
    <row r="57" spans="1:7" ht="31.5" x14ac:dyDescent="0.25">
      <c r="A57" s="12"/>
      <c r="B57" s="80" t="s">
        <v>119</v>
      </c>
      <c r="C57" s="186">
        <v>37428.32</v>
      </c>
      <c r="D57" s="186">
        <v>60000</v>
      </c>
      <c r="E57" s="186">
        <v>1000</v>
      </c>
      <c r="F57" s="186">
        <v>1000</v>
      </c>
      <c r="G57" s="197">
        <v>1000</v>
      </c>
    </row>
    <row r="58" spans="1:7" ht="15.75" x14ac:dyDescent="0.25">
      <c r="A58" s="12"/>
      <c r="B58" s="228" t="s">
        <v>238</v>
      </c>
      <c r="C58" s="134">
        <f>SUM(C59:C63)</f>
        <v>0</v>
      </c>
      <c r="D58" s="134">
        <f t="shared" ref="D58:G58" si="16">SUM(D59:D63)</f>
        <v>0</v>
      </c>
      <c r="E58" s="134">
        <f t="shared" si="16"/>
        <v>301073</v>
      </c>
      <c r="F58" s="134">
        <f t="shared" si="16"/>
        <v>532364</v>
      </c>
      <c r="G58" s="135">
        <f t="shared" si="16"/>
        <v>302861</v>
      </c>
    </row>
    <row r="59" spans="1:7" ht="15.75" x14ac:dyDescent="0.25">
      <c r="A59" s="12"/>
      <c r="B59" s="80" t="s">
        <v>115</v>
      </c>
      <c r="C59" s="186">
        <v>0</v>
      </c>
      <c r="D59" s="186">
        <v>0</v>
      </c>
      <c r="E59" s="186">
        <v>20828</v>
      </c>
      <c r="F59" s="186">
        <v>20829</v>
      </c>
      <c r="G59" s="197">
        <v>20829</v>
      </c>
    </row>
    <row r="60" spans="1:7" ht="15.75" x14ac:dyDescent="0.25">
      <c r="A60" s="12"/>
      <c r="B60" s="80" t="s">
        <v>116</v>
      </c>
      <c r="C60" s="186">
        <v>0</v>
      </c>
      <c r="D60" s="186">
        <v>0</v>
      </c>
      <c r="E60" s="186">
        <v>134705</v>
      </c>
      <c r="F60" s="186">
        <v>219585</v>
      </c>
      <c r="G60" s="197">
        <v>124892</v>
      </c>
    </row>
    <row r="61" spans="1:7" ht="31.5" x14ac:dyDescent="0.25">
      <c r="A61" s="12"/>
      <c r="B61" s="244" t="s">
        <v>242</v>
      </c>
      <c r="C61" s="186">
        <v>0</v>
      </c>
      <c r="D61" s="186">
        <v>0</v>
      </c>
      <c r="E61" s="186">
        <v>131790</v>
      </c>
      <c r="F61" s="186">
        <v>121950</v>
      </c>
      <c r="G61" s="197">
        <v>121950</v>
      </c>
    </row>
    <row r="62" spans="1:7" ht="31.5" x14ac:dyDescent="0.25">
      <c r="A62" s="12"/>
      <c r="B62" s="80" t="s">
        <v>118</v>
      </c>
      <c r="C62" s="186">
        <v>0</v>
      </c>
      <c r="D62" s="186">
        <v>0</v>
      </c>
      <c r="E62" s="186">
        <v>12750</v>
      </c>
      <c r="F62" s="186">
        <v>170000</v>
      </c>
      <c r="G62" s="197">
        <v>35190</v>
      </c>
    </row>
    <row r="63" spans="1:7" ht="31.5" x14ac:dyDescent="0.25">
      <c r="A63" s="12"/>
      <c r="B63" s="80" t="s">
        <v>119</v>
      </c>
      <c r="C63" s="186">
        <v>0</v>
      </c>
      <c r="D63" s="186">
        <v>0</v>
      </c>
      <c r="E63" s="186">
        <v>1000</v>
      </c>
      <c r="F63" s="186">
        <v>0</v>
      </c>
      <c r="G63" s="197">
        <v>0</v>
      </c>
    </row>
    <row r="64" spans="1:7" ht="15.75" x14ac:dyDescent="0.25">
      <c r="A64" s="12"/>
      <c r="B64" s="82" t="s">
        <v>113</v>
      </c>
      <c r="C64" s="105">
        <f>SUM(C65)</f>
        <v>8668.01</v>
      </c>
      <c r="D64" s="105">
        <f t="shared" ref="D64:G64" si="17">SUM(D65)</f>
        <v>11000</v>
      </c>
      <c r="E64" s="105">
        <f t="shared" si="17"/>
        <v>11000</v>
      </c>
      <c r="F64" s="105">
        <f t="shared" si="17"/>
        <v>11000</v>
      </c>
      <c r="G64" s="133">
        <f t="shared" si="17"/>
        <v>11000</v>
      </c>
    </row>
    <row r="65" spans="1:10" ht="15.75" x14ac:dyDescent="0.25">
      <c r="A65" s="12"/>
      <c r="B65" s="86" t="s">
        <v>114</v>
      </c>
      <c r="C65" s="153">
        <f>SUM(C66:C67)</f>
        <v>8668.01</v>
      </c>
      <c r="D65" s="153">
        <f t="shared" ref="D65:G65" si="18">SUM(D66:D67)</f>
        <v>11000</v>
      </c>
      <c r="E65" s="153">
        <f t="shared" si="18"/>
        <v>11000</v>
      </c>
      <c r="F65" s="153">
        <f t="shared" si="18"/>
        <v>11000</v>
      </c>
      <c r="G65" s="249">
        <f t="shared" si="18"/>
        <v>11000</v>
      </c>
    </row>
    <row r="66" spans="1:10" ht="15" customHeight="1" x14ac:dyDescent="0.25">
      <c r="A66" s="12"/>
      <c r="B66" s="107" t="s">
        <v>116</v>
      </c>
      <c r="C66" s="191">
        <v>8668.01</v>
      </c>
      <c r="D66" s="191">
        <v>11000</v>
      </c>
      <c r="E66" s="191">
        <v>11000</v>
      </c>
      <c r="F66" s="191">
        <v>11000</v>
      </c>
      <c r="G66" s="200">
        <v>11000</v>
      </c>
      <c r="H66" s="7"/>
      <c r="I66" s="7"/>
      <c r="J66" s="7"/>
    </row>
    <row r="67" spans="1:10" ht="37.5" customHeight="1" x14ac:dyDescent="0.25">
      <c r="A67" s="12"/>
      <c r="B67" s="107" t="s">
        <v>119</v>
      </c>
      <c r="C67" s="191">
        <v>0</v>
      </c>
      <c r="D67" s="191">
        <v>0</v>
      </c>
      <c r="E67" s="191">
        <v>0</v>
      </c>
      <c r="F67" s="191">
        <v>0</v>
      </c>
      <c r="G67" s="200">
        <v>0</v>
      </c>
      <c r="H67" s="7"/>
      <c r="I67" s="7"/>
      <c r="J67" s="7"/>
    </row>
    <row r="68" spans="1:10" ht="31.5" customHeight="1" x14ac:dyDescent="0.25">
      <c r="B68" s="146" t="s">
        <v>192</v>
      </c>
      <c r="C68" s="108">
        <f>SUM(C69)</f>
        <v>0</v>
      </c>
      <c r="D68" s="108">
        <f t="shared" ref="D68:G68" si="19">SUM(D69)</f>
        <v>0</v>
      </c>
      <c r="E68" s="108">
        <f t="shared" si="19"/>
        <v>5000</v>
      </c>
      <c r="F68" s="108">
        <f t="shared" si="19"/>
        <v>5000</v>
      </c>
      <c r="G68" s="147">
        <f t="shared" si="19"/>
        <v>5000</v>
      </c>
      <c r="H68" s="7"/>
      <c r="I68" s="7"/>
      <c r="J68" s="7"/>
    </row>
    <row r="69" spans="1:10" ht="48.75" customHeight="1" x14ac:dyDescent="0.25">
      <c r="B69" s="148" t="s">
        <v>193</v>
      </c>
      <c r="C69" s="109">
        <f>SUM(C70:C71)</f>
        <v>0</v>
      </c>
      <c r="D69" s="109">
        <f t="shared" ref="D69:G69" si="20">SUM(D70:D71)</f>
        <v>0</v>
      </c>
      <c r="E69" s="109">
        <f t="shared" si="20"/>
        <v>5000</v>
      </c>
      <c r="F69" s="109">
        <f t="shared" si="20"/>
        <v>5000</v>
      </c>
      <c r="G69" s="250">
        <f t="shared" si="20"/>
        <v>5000</v>
      </c>
      <c r="H69" s="7"/>
      <c r="I69" s="7"/>
      <c r="J69" s="7"/>
    </row>
    <row r="70" spans="1:10" ht="15.75" customHeight="1" x14ac:dyDescent="0.25">
      <c r="B70" s="225" t="s">
        <v>116</v>
      </c>
      <c r="C70" s="226">
        <v>0</v>
      </c>
      <c r="D70" s="226">
        <v>0</v>
      </c>
      <c r="E70" s="226">
        <v>2000</v>
      </c>
      <c r="F70" s="226">
        <v>2000</v>
      </c>
      <c r="G70" s="227">
        <v>2000</v>
      </c>
      <c r="H70" s="7"/>
      <c r="I70" s="7"/>
      <c r="J70" s="7"/>
    </row>
    <row r="71" spans="1:10" ht="30" customHeight="1" thickBot="1" x14ac:dyDescent="0.3">
      <c r="B71" s="149" t="s">
        <v>119</v>
      </c>
      <c r="C71" s="192">
        <v>0</v>
      </c>
      <c r="D71" s="192">
        <v>0</v>
      </c>
      <c r="E71" s="192">
        <v>3000</v>
      </c>
      <c r="F71" s="192">
        <v>3000</v>
      </c>
      <c r="G71" s="139">
        <v>3000</v>
      </c>
    </row>
  </sheetData>
  <mergeCells count="1">
    <mergeCell ref="B3:G3"/>
  </mergeCells>
  <pageMargins left="0.7" right="0.7" top="0.75" bottom="0.75" header="0.3" footer="0.3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6"/>
  <sheetViews>
    <sheetView workbookViewId="0">
      <selection activeCell="E20" sqref="E20"/>
    </sheetView>
  </sheetViews>
  <sheetFormatPr defaultRowHeight="15" x14ac:dyDescent="0.25"/>
  <cols>
    <col min="2" max="2" width="37.7109375" customWidth="1"/>
    <col min="3" max="7" width="25.28515625" customWidth="1"/>
  </cols>
  <sheetData>
    <row r="1" spans="1:7" ht="18.75" x14ac:dyDescent="0.3">
      <c r="A1" s="17" t="s">
        <v>40</v>
      </c>
      <c r="B1" s="13"/>
      <c r="C1" s="13"/>
      <c r="D1" s="13"/>
      <c r="E1" s="13"/>
      <c r="F1" s="13"/>
      <c r="G1" s="22"/>
    </row>
    <row r="2" spans="1:7" ht="18.75" x14ac:dyDescent="0.25">
      <c r="A2" s="12"/>
      <c r="B2" s="13"/>
      <c r="C2" s="13"/>
      <c r="D2" s="13"/>
      <c r="E2" s="13"/>
      <c r="F2" s="13"/>
      <c r="G2" s="22"/>
    </row>
    <row r="3" spans="1:7" ht="15.75" customHeight="1" x14ac:dyDescent="0.25">
      <c r="A3" s="12"/>
      <c r="B3" s="253" t="s">
        <v>181</v>
      </c>
      <c r="C3" s="253"/>
      <c r="D3" s="253"/>
      <c r="E3" s="253"/>
      <c r="F3" s="253"/>
      <c r="G3" s="253"/>
    </row>
    <row r="4" spans="1:7" ht="19.5" thickBot="1" x14ac:dyDescent="0.3">
      <c r="A4" s="12"/>
      <c r="B4" s="13"/>
      <c r="C4" s="13"/>
      <c r="D4" s="13"/>
      <c r="E4" s="13"/>
      <c r="F4" s="13"/>
      <c r="G4" s="22"/>
    </row>
    <row r="5" spans="1:7" ht="15.75" x14ac:dyDescent="0.25">
      <c r="A5" s="12"/>
      <c r="B5" s="78" t="s">
        <v>8</v>
      </c>
      <c r="C5" s="56" t="s">
        <v>203</v>
      </c>
      <c r="D5" s="56" t="s">
        <v>204</v>
      </c>
      <c r="E5" s="56" t="s">
        <v>205</v>
      </c>
      <c r="F5" s="56" t="s">
        <v>194</v>
      </c>
      <c r="G5" s="118" t="s">
        <v>206</v>
      </c>
    </row>
    <row r="6" spans="1:7" ht="16.5" thickBot="1" x14ac:dyDescent="0.3">
      <c r="A6" s="12"/>
      <c r="B6" s="88">
        <v>1</v>
      </c>
      <c r="C6" s="67">
        <v>2</v>
      </c>
      <c r="D6" s="67">
        <v>5</v>
      </c>
      <c r="E6" s="67"/>
      <c r="F6" s="67"/>
      <c r="G6" s="124">
        <v>6</v>
      </c>
    </row>
    <row r="7" spans="1:7" ht="15.75" customHeight="1" thickBot="1" x14ac:dyDescent="0.3">
      <c r="A7" s="12"/>
      <c r="B7" s="91" t="s">
        <v>31</v>
      </c>
      <c r="C7" s="154">
        <f>SUM(C8)</f>
        <v>996858.64</v>
      </c>
      <c r="D7" s="154">
        <f t="shared" ref="D7:G7" si="0">SUM(D8)</f>
        <v>1299000</v>
      </c>
      <c r="E7" s="154">
        <f t="shared" si="0"/>
        <v>1740918</v>
      </c>
      <c r="F7" s="154">
        <f t="shared" si="0"/>
        <v>2019629</v>
      </c>
      <c r="G7" s="171">
        <f t="shared" si="0"/>
        <v>1754934</v>
      </c>
    </row>
    <row r="8" spans="1:7" ht="15.75" customHeight="1" x14ac:dyDescent="0.25">
      <c r="A8" s="12"/>
      <c r="B8" s="93" t="s">
        <v>121</v>
      </c>
      <c r="C8" s="155">
        <f>SUM(C9)</f>
        <v>996858.64</v>
      </c>
      <c r="D8" s="155">
        <f t="shared" ref="D8:G8" si="1">SUM(D9)</f>
        <v>1299000</v>
      </c>
      <c r="E8" s="155">
        <f t="shared" si="1"/>
        <v>1740918</v>
      </c>
      <c r="F8" s="155">
        <f t="shared" si="1"/>
        <v>2019629</v>
      </c>
      <c r="G8" s="172">
        <f t="shared" si="1"/>
        <v>1754934</v>
      </c>
    </row>
    <row r="9" spans="1:7" ht="16.5" thickBot="1" x14ac:dyDescent="0.3">
      <c r="A9" s="12"/>
      <c r="B9" s="92" t="s">
        <v>122</v>
      </c>
      <c r="C9" s="187">
        <v>996858.64</v>
      </c>
      <c r="D9" s="187">
        <v>1299000</v>
      </c>
      <c r="E9" s="187">
        <v>1740918</v>
      </c>
      <c r="F9" s="187">
        <v>2019629</v>
      </c>
      <c r="G9" s="220">
        <v>1754934</v>
      </c>
    </row>
    <row r="10" spans="1:7" x14ac:dyDescent="0.25">
      <c r="A10" s="12"/>
      <c r="B10" s="12"/>
      <c r="C10" s="12"/>
      <c r="D10" s="12"/>
      <c r="E10" s="12"/>
      <c r="F10" s="12"/>
      <c r="G10" s="12"/>
    </row>
    <row r="11" spans="1:7" x14ac:dyDescent="0.25">
      <c r="A11" s="12"/>
      <c r="B11" s="23"/>
      <c r="C11" s="23"/>
      <c r="D11" s="23"/>
      <c r="E11" s="23"/>
      <c r="F11" s="23"/>
      <c r="G11" s="23"/>
    </row>
    <row r="12" spans="1:7" x14ac:dyDescent="0.25">
      <c r="A12" s="12"/>
      <c r="B12" s="23"/>
      <c r="C12" s="23"/>
      <c r="D12" s="23"/>
      <c r="E12" s="23"/>
      <c r="F12" s="23"/>
      <c r="G12" s="23"/>
    </row>
    <row r="13" spans="1:7" x14ac:dyDescent="0.25">
      <c r="A13" s="12"/>
      <c r="B13" s="23"/>
      <c r="C13" s="23"/>
      <c r="D13" s="23"/>
      <c r="E13" s="23"/>
      <c r="F13" s="23"/>
      <c r="G13" s="23"/>
    </row>
    <row r="14" spans="1:7" x14ac:dyDescent="0.25">
      <c r="A14" s="12"/>
      <c r="B14" s="12"/>
      <c r="C14" s="12"/>
      <c r="D14" s="12"/>
      <c r="E14" s="12"/>
      <c r="F14" s="12"/>
      <c r="G14" s="12"/>
    </row>
    <row r="15" spans="1:7" x14ac:dyDescent="0.25">
      <c r="A15" s="12"/>
      <c r="B15" s="12"/>
      <c r="C15" s="12"/>
      <c r="D15" s="12"/>
      <c r="E15" s="12"/>
      <c r="F15" s="12"/>
      <c r="G15" s="12"/>
    </row>
    <row r="16" spans="1:7" x14ac:dyDescent="0.25">
      <c r="A16" s="12"/>
      <c r="B16" s="12"/>
      <c r="C16" s="12"/>
      <c r="D16" s="12"/>
      <c r="E16" s="12"/>
      <c r="F16" s="12"/>
      <c r="G16" s="12"/>
    </row>
  </sheetData>
  <mergeCells count="1">
    <mergeCell ref="B3:G3"/>
  </mergeCells>
  <pageMargins left="0.7" right="0.7" top="0.75" bottom="0.75" header="0.3" footer="0.3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42"/>
  <sheetViews>
    <sheetView zoomScaleNormal="100" workbookViewId="0">
      <selection activeCell="K19" sqref="K19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25.42578125" customWidth="1"/>
    <col min="5" max="5" width="32.7109375" customWidth="1"/>
    <col min="6" max="11" width="24.28515625" customWidth="1"/>
  </cols>
  <sheetData>
    <row r="1" spans="1:11" ht="18.75" x14ac:dyDescent="0.3">
      <c r="A1" s="17" t="s">
        <v>40</v>
      </c>
      <c r="B1" s="13"/>
      <c r="C1" s="13"/>
      <c r="D1" s="13"/>
      <c r="E1" s="13"/>
      <c r="F1" s="13"/>
      <c r="G1" s="13"/>
      <c r="H1" s="13"/>
      <c r="I1" s="13"/>
      <c r="J1" s="13"/>
      <c r="K1" s="3"/>
    </row>
    <row r="2" spans="1:11" ht="18.75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3"/>
    </row>
    <row r="3" spans="1:11" ht="18" customHeight="1" x14ac:dyDescent="0.25">
      <c r="A3" s="12"/>
      <c r="B3" s="253" t="s">
        <v>9</v>
      </c>
      <c r="C3" s="253"/>
      <c r="D3" s="253"/>
      <c r="E3" s="253"/>
      <c r="F3" s="253"/>
      <c r="G3" s="253"/>
      <c r="H3" s="253"/>
      <c r="I3" s="253"/>
      <c r="J3" s="253"/>
      <c r="K3" s="4"/>
    </row>
    <row r="4" spans="1:11" ht="18.75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3"/>
    </row>
    <row r="5" spans="1:11" ht="16.5" x14ac:dyDescent="0.25">
      <c r="A5" s="12"/>
      <c r="B5" s="385" t="s">
        <v>182</v>
      </c>
      <c r="C5" s="385"/>
      <c r="D5" s="385"/>
      <c r="E5" s="385"/>
      <c r="F5" s="385"/>
      <c r="G5" s="385"/>
      <c r="H5" s="385"/>
      <c r="I5" s="385"/>
      <c r="J5" s="385"/>
    </row>
    <row r="6" spans="1:11" ht="19.5" thickBot="1" x14ac:dyDescent="0.3">
      <c r="A6" s="12"/>
      <c r="B6" s="13"/>
      <c r="C6" s="13"/>
      <c r="D6" s="13"/>
      <c r="E6" s="13"/>
      <c r="F6" s="13"/>
      <c r="G6" s="13"/>
      <c r="H6" s="13"/>
      <c r="I6" s="13"/>
      <c r="J6" s="13"/>
    </row>
    <row r="7" spans="1:11" ht="31.5" x14ac:dyDescent="0.25">
      <c r="A7" s="12"/>
      <c r="B7" s="386" t="s">
        <v>8</v>
      </c>
      <c r="C7" s="387"/>
      <c r="D7" s="387"/>
      <c r="E7" s="388"/>
      <c r="F7" s="56" t="s">
        <v>203</v>
      </c>
      <c r="G7" s="56" t="s">
        <v>204</v>
      </c>
      <c r="H7" s="56" t="s">
        <v>205</v>
      </c>
      <c r="I7" s="56" t="s">
        <v>194</v>
      </c>
      <c r="J7" s="118" t="s">
        <v>206</v>
      </c>
    </row>
    <row r="8" spans="1:11" s="9" customFormat="1" ht="15.75" x14ac:dyDescent="0.2">
      <c r="A8" s="39"/>
      <c r="B8" s="389">
        <v>1</v>
      </c>
      <c r="C8" s="390"/>
      <c r="D8" s="390"/>
      <c r="E8" s="391"/>
      <c r="F8" s="43">
        <v>3</v>
      </c>
      <c r="G8" s="43">
        <v>4</v>
      </c>
      <c r="H8" s="43"/>
      <c r="I8" s="43"/>
      <c r="J8" s="113">
        <v>5</v>
      </c>
    </row>
    <row r="9" spans="1:11" ht="19.5" customHeight="1" x14ac:dyDescent="0.25">
      <c r="A9" s="12"/>
      <c r="B9" s="392" t="s">
        <v>123</v>
      </c>
      <c r="C9" s="393"/>
      <c r="D9" s="393"/>
      <c r="E9" s="394"/>
      <c r="F9" s="156">
        <f>SUM(F10,F13,F15,F17,F25,F27)</f>
        <v>996858.64000000013</v>
      </c>
      <c r="G9" s="156">
        <f>SUM(G10,G13,G15,G17,G25,G27)</f>
        <v>1299000</v>
      </c>
      <c r="H9" s="156">
        <f>SUM(H10,H13,H15,H17,H25,H27)</f>
        <v>1740918</v>
      </c>
      <c r="I9" s="156">
        <f>SUM(I10,I13,I15,I17,I25,I27)</f>
        <v>2019629</v>
      </c>
      <c r="J9" s="157">
        <f>SUM(J10,J13,J15,J17,J25,J27)</f>
        <v>1754934</v>
      </c>
    </row>
    <row r="10" spans="1:11" ht="20.100000000000001" customHeight="1" x14ac:dyDescent="0.25">
      <c r="A10" s="12"/>
      <c r="B10" s="364" t="s">
        <v>221</v>
      </c>
      <c r="C10" s="365"/>
      <c r="D10" s="365"/>
      <c r="E10" s="366"/>
      <c r="F10" s="158">
        <f t="shared" ref="F10:G10" si="0">SUM(F11)</f>
        <v>740329.4</v>
      </c>
      <c r="G10" s="158">
        <f t="shared" si="0"/>
        <v>950000</v>
      </c>
      <c r="H10" s="158">
        <f>SUM(H11:H12)</f>
        <v>1100000</v>
      </c>
      <c r="I10" s="158">
        <f t="shared" ref="I10:J10" si="1">SUM(I11:I12)</f>
        <v>1100000</v>
      </c>
      <c r="J10" s="159">
        <f t="shared" si="1"/>
        <v>1100000</v>
      </c>
    </row>
    <row r="11" spans="1:11" ht="20.100000000000001" customHeight="1" x14ac:dyDescent="0.25">
      <c r="A11" s="12"/>
      <c r="B11" s="361" t="s">
        <v>222</v>
      </c>
      <c r="C11" s="362"/>
      <c r="D11" s="362"/>
      <c r="E11" s="363"/>
      <c r="F11" s="193">
        <v>740329.4</v>
      </c>
      <c r="G11" s="193">
        <v>950000</v>
      </c>
      <c r="H11" s="193">
        <v>1092525</v>
      </c>
      <c r="I11" s="193">
        <v>1092524</v>
      </c>
      <c r="J11" s="198">
        <v>1092424</v>
      </c>
    </row>
    <row r="12" spans="1:11" ht="20.100000000000001" customHeight="1" x14ac:dyDescent="0.25">
      <c r="A12" s="12"/>
      <c r="B12" s="361" t="s">
        <v>223</v>
      </c>
      <c r="C12" s="362"/>
      <c r="D12" s="362"/>
      <c r="E12" s="363"/>
      <c r="F12" s="193">
        <v>0</v>
      </c>
      <c r="G12" s="193">
        <v>0</v>
      </c>
      <c r="H12" s="193">
        <v>7475</v>
      </c>
      <c r="I12" s="193">
        <v>7476</v>
      </c>
      <c r="J12" s="217">
        <v>7576</v>
      </c>
    </row>
    <row r="13" spans="1:11" ht="20.100000000000001" customHeight="1" x14ac:dyDescent="0.25">
      <c r="A13" s="12"/>
      <c r="B13" s="364" t="s">
        <v>225</v>
      </c>
      <c r="C13" s="365"/>
      <c r="D13" s="365"/>
      <c r="E13" s="366"/>
      <c r="F13" s="158">
        <f t="shared" ref="F13:J13" si="2">SUM(F14)</f>
        <v>132490.76</v>
      </c>
      <c r="G13" s="158">
        <f t="shared" si="2"/>
        <v>120000</v>
      </c>
      <c r="H13" s="158">
        <f t="shared" si="2"/>
        <v>130000</v>
      </c>
      <c r="I13" s="158">
        <f t="shared" si="2"/>
        <v>135000</v>
      </c>
      <c r="J13" s="159">
        <f t="shared" si="2"/>
        <v>140000</v>
      </c>
    </row>
    <row r="14" spans="1:11" ht="20.100000000000001" customHeight="1" x14ac:dyDescent="0.25">
      <c r="A14" s="12"/>
      <c r="B14" s="361" t="s">
        <v>224</v>
      </c>
      <c r="C14" s="362"/>
      <c r="D14" s="362"/>
      <c r="E14" s="363"/>
      <c r="F14" s="193">
        <v>132490.76</v>
      </c>
      <c r="G14" s="193">
        <v>120000</v>
      </c>
      <c r="H14" s="193">
        <v>130000</v>
      </c>
      <c r="I14" s="193">
        <v>135000</v>
      </c>
      <c r="J14" s="198">
        <v>140000</v>
      </c>
    </row>
    <row r="15" spans="1:11" ht="20.100000000000001" customHeight="1" x14ac:dyDescent="0.25">
      <c r="A15" s="12"/>
      <c r="B15" s="364" t="s">
        <v>226</v>
      </c>
      <c r="C15" s="365"/>
      <c r="D15" s="365"/>
      <c r="E15" s="366"/>
      <c r="F15" s="158">
        <f t="shared" ref="F15:J15" si="3">SUM(F16)</f>
        <v>9377.17</v>
      </c>
      <c r="G15" s="158">
        <f t="shared" si="3"/>
        <v>45000</v>
      </c>
      <c r="H15" s="158">
        <f t="shared" si="3"/>
        <v>38000</v>
      </c>
      <c r="I15" s="158">
        <f t="shared" si="3"/>
        <v>38000</v>
      </c>
      <c r="J15" s="159">
        <f t="shared" si="3"/>
        <v>38000</v>
      </c>
    </row>
    <row r="16" spans="1:11" ht="20.100000000000001" customHeight="1" x14ac:dyDescent="0.25">
      <c r="A16" s="12"/>
      <c r="B16" s="361" t="s">
        <v>227</v>
      </c>
      <c r="C16" s="362"/>
      <c r="D16" s="362"/>
      <c r="E16" s="363"/>
      <c r="F16" s="193">
        <v>9377.17</v>
      </c>
      <c r="G16" s="193">
        <v>45000</v>
      </c>
      <c r="H16" s="193">
        <v>38000</v>
      </c>
      <c r="I16" s="193">
        <v>38000</v>
      </c>
      <c r="J16" s="198">
        <v>38000</v>
      </c>
    </row>
    <row r="17" spans="1:11" ht="20.100000000000001" customHeight="1" x14ac:dyDescent="0.25">
      <c r="A17" s="12"/>
      <c r="B17" s="364" t="s">
        <v>228</v>
      </c>
      <c r="C17" s="365"/>
      <c r="D17" s="365"/>
      <c r="E17" s="366"/>
      <c r="F17" s="158">
        <f>SUM(F18,F20,F22)</f>
        <v>105993.3</v>
      </c>
      <c r="G17" s="158">
        <f t="shared" ref="G17:J17" si="4">SUM(G18,G20,G22)</f>
        <v>173000</v>
      </c>
      <c r="H17" s="158">
        <f t="shared" si="4"/>
        <v>456918</v>
      </c>
      <c r="I17" s="158">
        <f t="shared" si="4"/>
        <v>730629</v>
      </c>
      <c r="J17" s="159">
        <f t="shared" si="4"/>
        <v>460934</v>
      </c>
    </row>
    <row r="18" spans="1:11" ht="20.100000000000001" customHeight="1" x14ac:dyDescent="0.25">
      <c r="A18" s="12"/>
      <c r="B18" s="401" t="s">
        <v>229</v>
      </c>
      <c r="C18" s="402"/>
      <c r="D18" s="402"/>
      <c r="E18" s="403"/>
      <c r="F18" s="222">
        <f>SUM(F19)</f>
        <v>0</v>
      </c>
      <c r="G18" s="222">
        <f t="shared" ref="G18:J18" si="5">SUM(G19)</f>
        <v>0</v>
      </c>
      <c r="H18" s="222">
        <f t="shared" si="5"/>
        <v>100000</v>
      </c>
      <c r="I18" s="222">
        <f t="shared" si="5"/>
        <v>100000</v>
      </c>
      <c r="J18" s="233">
        <f t="shared" si="5"/>
        <v>100000</v>
      </c>
    </row>
    <row r="19" spans="1:11" ht="34.5" customHeight="1" x14ac:dyDescent="0.25">
      <c r="A19" s="12"/>
      <c r="B19" s="376" t="s">
        <v>217</v>
      </c>
      <c r="C19" s="377"/>
      <c r="D19" s="377"/>
      <c r="E19" s="378"/>
      <c r="F19" s="193">
        <v>0</v>
      </c>
      <c r="G19" s="193">
        <v>0</v>
      </c>
      <c r="H19" s="193">
        <v>100000</v>
      </c>
      <c r="I19" s="193">
        <v>100000</v>
      </c>
      <c r="J19" s="217">
        <v>100000</v>
      </c>
    </row>
    <row r="20" spans="1:11" ht="34.5" customHeight="1" x14ac:dyDescent="0.25">
      <c r="A20" s="12"/>
      <c r="B20" s="404" t="s">
        <v>230</v>
      </c>
      <c r="C20" s="405"/>
      <c r="D20" s="405"/>
      <c r="E20" s="406"/>
      <c r="F20" s="223">
        <f>SUM(F21)</f>
        <v>105993.3</v>
      </c>
      <c r="G20" s="223">
        <f t="shared" ref="G20:J20" si="6">SUM(G21)</f>
        <v>173000</v>
      </c>
      <c r="H20" s="223">
        <f t="shared" si="6"/>
        <v>55845</v>
      </c>
      <c r="I20" s="223">
        <f t="shared" si="6"/>
        <v>98265</v>
      </c>
      <c r="J20" s="234">
        <f t="shared" si="6"/>
        <v>58073</v>
      </c>
    </row>
    <row r="21" spans="1:11" ht="20.100000000000001" customHeight="1" x14ac:dyDescent="0.25">
      <c r="A21" s="12"/>
      <c r="B21" s="361" t="s">
        <v>230</v>
      </c>
      <c r="C21" s="362"/>
      <c r="D21" s="362"/>
      <c r="E21" s="363"/>
      <c r="F21" s="193">
        <v>105993.3</v>
      </c>
      <c r="G21" s="193">
        <v>173000</v>
      </c>
      <c r="H21" s="193">
        <v>55845</v>
      </c>
      <c r="I21" s="193">
        <v>98265</v>
      </c>
      <c r="J21" s="198">
        <v>58073</v>
      </c>
      <c r="K21" s="94"/>
    </row>
    <row r="22" spans="1:11" ht="20.100000000000001" customHeight="1" x14ac:dyDescent="0.25">
      <c r="A22" s="12"/>
      <c r="B22" s="407" t="s">
        <v>231</v>
      </c>
      <c r="C22" s="408"/>
      <c r="D22" s="408"/>
      <c r="E22" s="409"/>
      <c r="F22" s="223">
        <f>SUM(F23)</f>
        <v>0</v>
      </c>
      <c r="G22" s="223">
        <f t="shared" ref="G22:J23" si="7">SUM(G23)</f>
        <v>0</v>
      </c>
      <c r="H22" s="223">
        <f t="shared" si="7"/>
        <v>301073</v>
      </c>
      <c r="I22" s="223">
        <f t="shared" si="7"/>
        <v>532364</v>
      </c>
      <c r="J22" s="234">
        <f t="shared" si="7"/>
        <v>302861</v>
      </c>
      <c r="K22" s="94"/>
    </row>
    <row r="23" spans="1:11" ht="20.100000000000001" customHeight="1" x14ac:dyDescent="0.25">
      <c r="A23" s="12"/>
      <c r="B23" s="410" t="s">
        <v>219</v>
      </c>
      <c r="C23" s="411"/>
      <c r="D23" s="411"/>
      <c r="E23" s="412"/>
      <c r="F23" s="221">
        <f>SUM(F24)</f>
        <v>0</v>
      </c>
      <c r="G23" s="221">
        <f t="shared" si="7"/>
        <v>0</v>
      </c>
      <c r="H23" s="221">
        <f t="shared" si="7"/>
        <v>301073</v>
      </c>
      <c r="I23" s="221">
        <f t="shared" si="7"/>
        <v>532364</v>
      </c>
      <c r="J23" s="235">
        <f t="shared" si="7"/>
        <v>302861</v>
      </c>
      <c r="K23" s="94"/>
    </row>
    <row r="24" spans="1:11" ht="32.25" customHeight="1" x14ac:dyDescent="0.25">
      <c r="A24" s="12"/>
      <c r="B24" s="373" t="s">
        <v>220</v>
      </c>
      <c r="C24" s="374"/>
      <c r="D24" s="374"/>
      <c r="E24" s="375"/>
      <c r="F24" s="193">
        <v>0</v>
      </c>
      <c r="G24" s="193">
        <v>0</v>
      </c>
      <c r="H24" s="193">
        <v>301073</v>
      </c>
      <c r="I24" s="193">
        <v>532364</v>
      </c>
      <c r="J24" s="217">
        <v>302861</v>
      </c>
      <c r="K24" s="94"/>
    </row>
    <row r="25" spans="1:11" ht="20.100000000000001" customHeight="1" x14ac:dyDescent="0.25">
      <c r="A25" s="12"/>
      <c r="B25" s="364" t="s">
        <v>232</v>
      </c>
      <c r="C25" s="365"/>
      <c r="D25" s="365"/>
      <c r="E25" s="366"/>
      <c r="F25" s="158">
        <f t="shared" ref="F25:J25" si="8">SUM(F26)</f>
        <v>8668.01</v>
      </c>
      <c r="G25" s="158">
        <f t="shared" si="8"/>
        <v>11000</v>
      </c>
      <c r="H25" s="158">
        <f t="shared" si="8"/>
        <v>11000</v>
      </c>
      <c r="I25" s="158">
        <f t="shared" si="8"/>
        <v>11000</v>
      </c>
      <c r="J25" s="159">
        <f t="shared" si="8"/>
        <v>11000</v>
      </c>
    </row>
    <row r="26" spans="1:11" ht="20.100000000000001" customHeight="1" x14ac:dyDescent="0.25">
      <c r="A26" s="12"/>
      <c r="B26" s="361" t="s">
        <v>233</v>
      </c>
      <c r="C26" s="362"/>
      <c r="D26" s="362"/>
      <c r="E26" s="363"/>
      <c r="F26" s="193">
        <v>8668.01</v>
      </c>
      <c r="G26" s="193">
        <v>11000</v>
      </c>
      <c r="H26" s="193">
        <v>11000</v>
      </c>
      <c r="I26" s="193">
        <v>11000</v>
      </c>
      <c r="J26" s="198">
        <v>11000</v>
      </c>
    </row>
    <row r="27" spans="1:11" ht="33" customHeight="1" x14ac:dyDescent="0.25">
      <c r="A27" s="12"/>
      <c r="B27" s="370" t="s">
        <v>234</v>
      </c>
      <c r="C27" s="371"/>
      <c r="D27" s="371"/>
      <c r="E27" s="372"/>
      <c r="F27" s="158">
        <f>SUM(F28)</f>
        <v>0</v>
      </c>
      <c r="G27" s="158">
        <f t="shared" ref="G27:J27" si="9">SUM(G28)</f>
        <v>0</v>
      </c>
      <c r="H27" s="158">
        <f t="shared" si="9"/>
        <v>5000</v>
      </c>
      <c r="I27" s="158">
        <f t="shared" si="9"/>
        <v>5000</v>
      </c>
      <c r="J27" s="159">
        <f t="shared" si="9"/>
        <v>5000</v>
      </c>
    </row>
    <row r="28" spans="1:11" ht="32.25" customHeight="1" x14ac:dyDescent="0.25">
      <c r="A28" s="12"/>
      <c r="B28" s="373" t="s">
        <v>235</v>
      </c>
      <c r="C28" s="374"/>
      <c r="D28" s="374"/>
      <c r="E28" s="375"/>
      <c r="F28" s="193">
        <v>0</v>
      </c>
      <c r="G28" s="193">
        <v>0</v>
      </c>
      <c r="H28" s="193">
        <v>5000</v>
      </c>
      <c r="I28" s="193">
        <v>5000</v>
      </c>
      <c r="J28" s="217">
        <v>5000</v>
      </c>
    </row>
    <row r="29" spans="1:11" ht="30.75" customHeight="1" x14ac:dyDescent="0.25">
      <c r="A29" s="12"/>
      <c r="B29" s="367" t="s">
        <v>134</v>
      </c>
      <c r="C29" s="368"/>
      <c r="D29" s="368"/>
      <c r="E29" s="369"/>
      <c r="F29" s="214">
        <f t="shared" ref="F29:J29" si="10">SUM(F30)</f>
        <v>996858.6399999999</v>
      </c>
      <c r="G29" s="214">
        <f t="shared" si="10"/>
        <v>1299000</v>
      </c>
      <c r="H29" s="214">
        <f t="shared" si="10"/>
        <v>1740918</v>
      </c>
      <c r="I29" s="214">
        <f t="shared" si="10"/>
        <v>2019629</v>
      </c>
      <c r="J29" s="215">
        <f t="shared" si="10"/>
        <v>1754934</v>
      </c>
    </row>
    <row r="30" spans="1:11" ht="20.100000000000001" customHeight="1" x14ac:dyDescent="0.25">
      <c r="A30" s="12"/>
      <c r="B30" s="395" t="s">
        <v>135</v>
      </c>
      <c r="C30" s="396"/>
      <c r="D30" s="396"/>
      <c r="E30" s="397"/>
      <c r="F30" s="216">
        <f>SUM(F31,F68,F87)</f>
        <v>996858.6399999999</v>
      </c>
      <c r="G30" s="216">
        <f>SUM(G31,G68,G87)</f>
        <v>1299000</v>
      </c>
      <c r="H30" s="216">
        <f>SUM(H31,H68,H87,H211)</f>
        <v>1740918</v>
      </c>
      <c r="I30" s="216">
        <f>SUM(I31,I68,I87,I211)</f>
        <v>2019629</v>
      </c>
      <c r="J30" s="236">
        <f>SUM(J31,J68,J87,J211)</f>
        <v>1754934</v>
      </c>
    </row>
    <row r="31" spans="1:11" ht="20.100000000000001" customHeight="1" x14ac:dyDescent="0.25">
      <c r="B31" s="355" t="s">
        <v>136</v>
      </c>
      <c r="C31" s="356"/>
      <c r="D31" s="356"/>
      <c r="E31" s="357"/>
      <c r="F31" s="208">
        <f t="shared" ref="F31:J31" si="11">SUM(F32)</f>
        <v>718427.33</v>
      </c>
      <c r="G31" s="208">
        <f t="shared" si="11"/>
        <v>918400</v>
      </c>
      <c r="H31" s="208">
        <f t="shared" si="11"/>
        <v>1006590</v>
      </c>
      <c r="I31" s="208">
        <f t="shared" si="11"/>
        <v>1010004</v>
      </c>
      <c r="J31" s="209">
        <f t="shared" si="11"/>
        <v>1013464</v>
      </c>
    </row>
    <row r="32" spans="1:11" ht="20.100000000000001" customHeight="1" x14ac:dyDescent="0.25">
      <c r="B32" s="398" t="s">
        <v>124</v>
      </c>
      <c r="C32" s="399"/>
      <c r="D32" s="399"/>
      <c r="E32" s="400"/>
      <c r="F32" s="210">
        <f t="shared" ref="F32:J32" si="12">SUM(F33)</f>
        <v>718427.33</v>
      </c>
      <c r="G32" s="210">
        <f t="shared" si="12"/>
        <v>918400</v>
      </c>
      <c r="H32" s="210">
        <f t="shared" si="12"/>
        <v>1006590</v>
      </c>
      <c r="I32" s="210">
        <f t="shared" si="12"/>
        <v>1010004</v>
      </c>
      <c r="J32" s="211">
        <f t="shared" si="12"/>
        <v>1013464</v>
      </c>
    </row>
    <row r="33" spans="2:10" ht="20.100000000000001" customHeight="1" x14ac:dyDescent="0.25">
      <c r="B33" s="398" t="s">
        <v>125</v>
      </c>
      <c r="C33" s="399"/>
      <c r="D33" s="399"/>
      <c r="E33" s="400"/>
      <c r="F33" s="210">
        <f t="shared" ref="F33:J33" si="13">SUM(F34,F38,F61,F63)</f>
        <v>718427.33</v>
      </c>
      <c r="G33" s="210">
        <f t="shared" si="13"/>
        <v>918400</v>
      </c>
      <c r="H33" s="210">
        <f t="shared" si="13"/>
        <v>1006590</v>
      </c>
      <c r="I33" s="210">
        <f t="shared" si="13"/>
        <v>1010004</v>
      </c>
      <c r="J33" s="211">
        <f t="shared" si="13"/>
        <v>1013464</v>
      </c>
    </row>
    <row r="34" spans="2:10" ht="20.100000000000001" customHeight="1" x14ac:dyDescent="0.25">
      <c r="B34" s="413" t="s">
        <v>115</v>
      </c>
      <c r="C34" s="414"/>
      <c r="D34" s="414"/>
      <c r="E34" s="415"/>
      <c r="F34" s="160">
        <f t="shared" ref="F34:J34" si="14">SUM(F35:F37)</f>
        <v>491417.92</v>
      </c>
      <c r="G34" s="160">
        <f t="shared" si="14"/>
        <v>683635</v>
      </c>
      <c r="H34" s="160">
        <f t="shared" si="14"/>
        <v>701690</v>
      </c>
      <c r="I34" s="160">
        <f t="shared" si="14"/>
        <v>705104</v>
      </c>
      <c r="J34" s="161">
        <f t="shared" si="14"/>
        <v>708564</v>
      </c>
    </row>
    <row r="35" spans="2:10" ht="20.100000000000001" customHeight="1" x14ac:dyDescent="0.25">
      <c r="B35" s="343" t="s">
        <v>137</v>
      </c>
      <c r="C35" s="344"/>
      <c r="D35" s="344"/>
      <c r="E35" s="345"/>
      <c r="F35" s="194">
        <v>408614.97</v>
      </c>
      <c r="G35" s="194">
        <v>570500</v>
      </c>
      <c r="H35" s="194">
        <v>586000</v>
      </c>
      <c r="I35" s="194">
        <v>588930</v>
      </c>
      <c r="J35" s="197">
        <v>591900</v>
      </c>
    </row>
    <row r="36" spans="2:10" ht="20.100000000000001" customHeight="1" x14ac:dyDescent="0.25">
      <c r="B36" s="343" t="s">
        <v>138</v>
      </c>
      <c r="C36" s="344"/>
      <c r="D36" s="344"/>
      <c r="E36" s="345"/>
      <c r="F36" s="194">
        <v>15381.49</v>
      </c>
      <c r="G36" s="194">
        <v>19000</v>
      </c>
      <c r="H36" s="194">
        <v>19000</v>
      </c>
      <c r="I36" s="194">
        <v>19000</v>
      </c>
      <c r="J36" s="197">
        <v>19000</v>
      </c>
    </row>
    <row r="37" spans="2:10" ht="20.100000000000001" customHeight="1" x14ac:dyDescent="0.25">
      <c r="B37" s="343" t="s">
        <v>139</v>
      </c>
      <c r="C37" s="344"/>
      <c r="D37" s="344"/>
      <c r="E37" s="345"/>
      <c r="F37" s="194">
        <v>67421.460000000006</v>
      </c>
      <c r="G37" s="194">
        <v>94135</v>
      </c>
      <c r="H37" s="194">
        <v>96690</v>
      </c>
      <c r="I37" s="194">
        <v>97174</v>
      </c>
      <c r="J37" s="197">
        <v>97664</v>
      </c>
    </row>
    <row r="38" spans="2:10" ht="20.100000000000001" customHeight="1" x14ac:dyDescent="0.25">
      <c r="B38" s="340" t="s">
        <v>116</v>
      </c>
      <c r="C38" s="341"/>
      <c r="D38" s="341"/>
      <c r="E38" s="342"/>
      <c r="F38" s="162">
        <f t="shared" ref="F38:J38" si="15">SUM(F39,F40:F60)</f>
        <v>221551.99</v>
      </c>
      <c r="G38" s="162">
        <f t="shared" si="15"/>
        <v>231500</v>
      </c>
      <c r="H38" s="162">
        <f t="shared" si="15"/>
        <v>293400</v>
      </c>
      <c r="I38" s="162">
        <f t="shared" si="15"/>
        <v>293400</v>
      </c>
      <c r="J38" s="163">
        <f t="shared" si="15"/>
        <v>293400</v>
      </c>
    </row>
    <row r="39" spans="2:10" ht="20.100000000000001" customHeight="1" x14ac:dyDescent="0.25">
      <c r="B39" s="343" t="s">
        <v>140</v>
      </c>
      <c r="C39" s="344"/>
      <c r="D39" s="344"/>
      <c r="E39" s="345"/>
      <c r="F39" s="194">
        <v>4772.32</v>
      </c>
      <c r="G39" s="194">
        <v>3000</v>
      </c>
      <c r="H39" s="194">
        <v>5000</v>
      </c>
      <c r="I39" s="194">
        <v>5000</v>
      </c>
      <c r="J39" s="197">
        <v>5000</v>
      </c>
    </row>
    <row r="40" spans="2:10" ht="20.100000000000001" customHeight="1" x14ac:dyDescent="0.25">
      <c r="B40" s="343" t="s">
        <v>141</v>
      </c>
      <c r="C40" s="344"/>
      <c r="D40" s="344"/>
      <c r="E40" s="345"/>
      <c r="F40" s="194">
        <v>28637.99</v>
      </c>
      <c r="G40" s="194">
        <v>47000</v>
      </c>
      <c r="H40" s="194">
        <v>47000</v>
      </c>
      <c r="I40" s="194">
        <v>47000</v>
      </c>
      <c r="J40" s="197">
        <v>47000</v>
      </c>
    </row>
    <row r="41" spans="2:10" ht="20.100000000000001" customHeight="1" x14ac:dyDescent="0.25">
      <c r="B41" s="343" t="s">
        <v>142</v>
      </c>
      <c r="C41" s="344"/>
      <c r="D41" s="344"/>
      <c r="E41" s="345"/>
      <c r="F41" s="194">
        <v>2439</v>
      </c>
      <c r="G41" s="194">
        <v>2000</v>
      </c>
      <c r="H41" s="194">
        <v>3000</v>
      </c>
      <c r="I41" s="194">
        <v>3000</v>
      </c>
      <c r="J41" s="197">
        <v>3000</v>
      </c>
    </row>
    <row r="42" spans="2:10" ht="20.100000000000001" customHeight="1" x14ac:dyDescent="0.25">
      <c r="B42" s="343" t="s">
        <v>143</v>
      </c>
      <c r="C42" s="344"/>
      <c r="D42" s="344"/>
      <c r="E42" s="345"/>
      <c r="F42" s="194">
        <v>11041.96</v>
      </c>
      <c r="G42" s="194">
        <v>10000</v>
      </c>
      <c r="H42" s="194">
        <v>12000</v>
      </c>
      <c r="I42" s="194">
        <v>12000</v>
      </c>
      <c r="J42" s="197">
        <v>12000</v>
      </c>
    </row>
    <row r="43" spans="2:10" ht="20.100000000000001" customHeight="1" x14ac:dyDescent="0.25">
      <c r="B43" s="343" t="s">
        <v>144</v>
      </c>
      <c r="C43" s="344"/>
      <c r="D43" s="344"/>
      <c r="E43" s="345"/>
      <c r="F43" s="194">
        <v>21014.11</v>
      </c>
      <c r="G43" s="194">
        <v>28000</v>
      </c>
      <c r="H43" s="194">
        <v>35000</v>
      </c>
      <c r="I43" s="194">
        <v>35000</v>
      </c>
      <c r="J43" s="197">
        <v>35000</v>
      </c>
    </row>
    <row r="44" spans="2:10" ht="20.100000000000001" customHeight="1" x14ac:dyDescent="0.25">
      <c r="B44" s="343" t="s">
        <v>145</v>
      </c>
      <c r="C44" s="344"/>
      <c r="D44" s="344"/>
      <c r="E44" s="345"/>
      <c r="F44" s="194">
        <v>1982.12</v>
      </c>
      <c r="G44" s="194">
        <v>2000</v>
      </c>
      <c r="H44" s="194">
        <v>5000</v>
      </c>
      <c r="I44" s="194">
        <v>5000</v>
      </c>
      <c r="J44" s="197">
        <v>5000</v>
      </c>
    </row>
    <row r="45" spans="2:10" ht="20.100000000000001" customHeight="1" x14ac:dyDescent="0.25">
      <c r="B45" s="343" t="s">
        <v>212</v>
      </c>
      <c r="C45" s="344"/>
      <c r="D45" s="344"/>
      <c r="E45" s="345"/>
      <c r="F45" s="194">
        <v>3181.84</v>
      </c>
      <c r="G45" s="194">
        <v>1000</v>
      </c>
      <c r="H45" s="194">
        <v>5000</v>
      </c>
      <c r="I45" s="194">
        <v>5000</v>
      </c>
      <c r="J45" s="197">
        <v>5000</v>
      </c>
    </row>
    <row r="46" spans="2:10" ht="20.100000000000001" customHeight="1" x14ac:dyDescent="0.25">
      <c r="B46" s="343" t="s">
        <v>146</v>
      </c>
      <c r="C46" s="344"/>
      <c r="D46" s="344"/>
      <c r="E46" s="345"/>
      <c r="F46" s="194">
        <v>1606.35</v>
      </c>
      <c r="G46" s="194">
        <v>1000</v>
      </c>
      <c r="H46" s="194">
        <v>5000</v>
      </c>
      <c r="I46" s="194">
        <v>5000</v>
      </c>
      <c r="J46" s="197">
        <v>5000</v>
      </c>
    </row>
    <row r="47" spans="2:10" ht="20.100000000000001" customHeight="1" x14ac:dyDescent="0.25">
      <c r="B47" s="343" t="s">
        <v>213</v>
      </c>
      <c r="C47" s="344"/>
      <c r="D47" s="344"/>
      <c r="E47" s="345"/>
      <c r="F47" s="194">
        <v>14404.98</v>
      </c>
      <c r="G47" s="194">
        <v>14000</v>
      </c>
      <c r="H47" s="194">
        <v>18000</v>
      </c>
      <c r="I47" s="194">
        <v>18000</v>
      </c>
      <c r="J47" s="197">
        <v>18000</v>
      </c>
    </row>
    <row r="48" spans="2:10" ht="20.100000000000001" customHeight="1" x14ac:dyDescent="0.25">
      <c r="B48" s="343" t="s">
        <v>147</v>
      </c>
      <c r="C48" s="344"/>
      <c r="D48" s="344"/>
      <c r="E48" s="345"/>
      <c r="F48" s="194">
        <v>36135.379999999997</v>
      </c>
      <c r="G48" s="194">
        <v>30000</v>
      </c>
      <c r="H48" s="194">
        <v>45000</v>
      </c>
      <c r="I48" s="194">
        <v>45000</v>
      </c>
      <c r="J48" s="197">
        <v>45000</v>
      </c>
    </row>
    <row r="49" spans="2:10" ht="20.100000000000001" customHeight="1" x14ac:dyDescent="0.25">
      <c r="B49" s="343" t="s">
        <v>148</v>
      </c>
      <c r="C49" s="344"/>
      <c r="D49" s="344"/>
      <c r="E49" s="345"/>
      <c r="F49" s="194">
        <v>7816.19</v>
      </c>
      <c r="G49" s="194">
        <v>10100</v>
      </c>
      <c r="H49" s="194">
        <v>20000</v>
      </c>
      <c r="I49" s="194">
        <v>20000</v>
      </c>
      <c r="J49" s="197">
        <v>20000</v>
      </c>
    </row>
    <row r="50" spans="2:10" ht="20.100000000000001" customHeight="1" x14ac:dyDescent="0.25">
      <c r="B50" s="343" t="s">
        <v>149</v>
      </c>
      <c r="C50" s="344"/>
      <c r="D50" s="344"/>
      <c r="E50" s="345"/>
      <c r="F50" s="194">
        <v>14746.03</v>
      </c>
      <c r="G50" s="194">
        <v>13000</v>
      </c>
      <c r="H50" s="194">
        <v>15000</v>
      </c>
      <c r="I50" s="194">
        <v>15000</v>
      </c>
      <c r="J50" s="197">
        <v>15000</v>
      </c>
    </row>
    <row r="51" spans="2:10" ht="20.100000000000001" customHeight="1" x14ac:dyDescent="0.25">
      <c r="B51" s="343" t="s">
        <v>150</v>
      </c>
      <c r="C51" s="344"/>
      <c r="D51" s="344"/>
      <c r="E51" s="345"/>
      <c r="F51" s="194">
        <v>4383.7700000000004</v>
      </c>
      <c r="G51" s="194">
        <v>3500</v>
      </c>
      <c r="H51" s="194">
        <v>4000</v>
      </c>
      <c r="I51" s="194">
        <v>4000</v>
      </c>
      <c r="J51" s="197">
        <v>4000</v>
      </c>
    </row>
    <row r="52" spans="2:10" ht="20.100000000000001" customHeight="1" x14ac:dyDescent="0.25">
      <c r="B52" s="343" t="s">
        <v>151</v>
      </c>
      <c r="C52" s="344"/>
      <c r="D52" s="344"/>
      <c r="E52" s="345"/>
      <c r="F52" s="194">
        <v>155.04</v>
      </c>
      <c r="G52" s="194">
        <v>1000</v>
      </c>
      <c r="H52" s="194">
        <v>3000</v>
      </c>
      <c r="I52" s="194">
        <v>3000</v>
      </c>
      <c r="J52" s="197">
        <v>3000</v>
      </c>
    </row>
    <row r="53" spans="2:10" ht="20.100000000000001" customHeight="1" x14ac:dyDescent="0.25">
      <c r="B53" s="343" t="s">
        <v>152</v>
      </c>
      <c r="C53" s="344"/>
      <c r="D53" s="344"/>
      <c r="E53" s="345"/>
      <c r="F53" s="194">
        <v>16949.71</v>
      </c>
      <c r="G53" s="194">
        <v>13000</v>
      </c>
      <c r="H53" s="194">
        <v>20000</v>
      </c>
      <c r="I53" s="194">
        <v>20000</v>
      </c>
      <c r="J53" s="197">
        <v>20000</v>
      </c>
    </row>
    <row r="54" spans="2:10" ht="20.100000000000001" customHeight="1" x14ac:dyDescent="0.25">
      <c r="B54" s="343" t="s">
        <v>153</v>
      </c>
      <c r="C54" s="344"/>
      <c r="D54" s="344"/>
      <c r="E54" s="345"/>
      <c r="F54" s="194">
        <v>11813.69</v>
      </c>
      <c r="G54" s="194">
        <v>14000</v>
      </c>
      <c r="H54" s="194">
        <v>15000</v>
      </c>
      <c r="I54" s="194">
        <v>15000</v>
      </c>
      <c r="J54" s="197">
        <v>15000</v>
      </c>
    </row>
    <row r="55" spans="2:10" ht="20.100000000000001" customHeight="1" x14ac:dyDescent="0.25">
      <c r="B55" s="343" t="s">
        <v>154</v>
      </c>
      <c r="C55" s="344"/>
      <c r="D55" s="344"/>
      <c r="E55" s="345"/>
      <c r="F55" s="194">
        <v>20569.95</v>
      </c>
      <c r="G55" s="194">
        <v>20000</v>
      </c>
      <c r="H55" s="194">
        <v>25000</v>
      </c>
      <c r="I55" s="194">
        <v>25000</v>
      </c>
      <c r="J55" s="197">
        <v>25000</v>
      </c>
    </row>
    <row r="56" spans="2:10" ht="20.100000000000001" customHeight="1" x14ac:dyDescent="0.25">
      <c r="B56" s="343" t="s">
        <v>155</v>
      </c>
      <c r="C56" s="344"/>
      <c r="D56" s="344"/>
      <c r="E56" s="345"/>
      <c r="F56" s="194">
        <v>7559</v>
      </c>
      <c r="G56" s="194">
        <v>7500</v>
      </c>
      <c r="H56" s="194">
        <v>8000</v>
      </c>
      <c r="I56" s="194">
        <v>8000</v>
      </c>
      <c r="J56" s="197">
        <v>8000</v>
      </c>
    </row>
    <row r="57" spans="2:10" ht="20.100000000000001" customHeight="1" x14ac:dyDescent="0.25">
      <c r="B57" s="343" t="s">
        <v>156</v>
      </c>
      <c r="C57" s="344"/>
      <c r="D57" s="344"/>
      <c r="E57" s="345"/>
      <c r="F57" s="194">
        <v>10946.54</v>
      </c>
      <c r="G57" s="194">
        <v>9000</v>
      </c>
      <c r="H57" s="194">
        <v>1000</v>
      </c>
      <c r="I57" s="194">
        <v>1000</v>
      </c>
      <c r="J57" s="197">
        <v>1000</v>
      </c>
    </row>
    <row r="58" spans="2:10" ht="20.100000000000001" customHeight="1" x14ac:dyDescent="0.25">
      <c r="B58" s="343" t="s">
        <v>157</v>
      </c>
      <c r="C58" s="344"/>
      <c r="D58" s="344"/>
      <c r="E58" s="345"/>
      <c r="F58" s="194">
        <v>712.02</v>
      </c>
      <c r="G58" s="194">
        <v>850</v>
      </c>
      <c r="H58" s="194">
        <v>850</v>
      </c>
      <c r="I58" s="194">
        <v>850</v>
      </c>
      <c r="J58" s="197">
        <v>850</v>
      </c>
    </row>
    <row r="59" spans="2:10" ht="20.100000000000001" customHeight="1" x14ac:dyDescent="0.25">
      <c r="B59" s="343" t="s">
        <v>158</v>
      </c>
      <c r="C59" s="344"/>
      <c r="D59" s="344"/>
      <c r="E59" s="345"/>
      <c r="F59" s="194">
        <v>542.94000000000005</v>
      </c>
      <c r="G59" s="194">
        <v>550</v>
      </c>
      <c r="H59" s="194">
        <v>550</v>
      </c>
      <c r="I59" s="194">
        <v>550</v>
      </c>
      <c r="J59" s="197">
        <v>550</v>
      </c>
    </row>
    <row r="60" spans="2:10" ht="20.100000000000001" customHeight="1" x14ac:dyDescent="0.25">
      <c r="B60" s="343" t="s">
        <v>159</v>
      </c>
      <c r="C60" s="344"/>
      <c r="D60" s="344"/>
      <c r="E60" s="345"/>
      <c r="F60" s="194">
        <v>141.06</v>
      </c>
      <c r="G60" s="194">
        <v>1000</v>
      </c>
      <c r="H60" s="194">
        <v>1000</v>
      </c>
      <c r="I60" s="194">
        <v>1000</v>
      </c>
      <c r="J60" s="197">
        <v>1000</v>
      </c>
    </row>
    <row r="61" spans="2:10" ht="20.100000000000001" customHeight="1" x14ac:dyDescent="0.25">
      <c r="B61" s="340" t="s">
        <v>117</v>
      </c>
      <c r="C61" s="341"/>
      <c r="D61" s="341"/>
      <c r="E61" s="342"/>
      <c r="F61" s="162">
        <f t="shared" ref="F61:J61" si="16">SUM(F62)</f>
        <v>1499.61</v>
      </c>
      <c r="G61" s="162">
        <f t="shared" si="16"/>
        <v>1500</v>
      </c>
      <c r="H61" s="162">
        <f t="shared" si="16"/>
        <v>1500</v>
      </c>
      <c r="I61" s="162">
        <f t="shared" si="16"/>
        <v>1500</v>
      </c>
      <c r="J61" s="163">
        <f t="shared" si="16"/>
        <v>1500</v>
      </c>
    </row>
    <row r="62" spans="2:10" ht="20.100000000000001" customHeight="1" x14ac:dyDescent="0.25">
      <c r="B62" s="343" t="s">
        <v>160</v>
      </c>
      <c r="C62" s="344"/>
      <c r="D62" s="344"/>
      <c r="E62" s="345"/>
      <c r="F62" s="194">
        <v>1499.61</v>
      </c>
      <c r="G62" s="194">
        <v>1500</v>
      </c>
      <c r="H62" s="194">
        <v>1500</v>
      </c>
      <c r="I62" s="194">
        <v>1500</v>
      </c>
      <c r="J62" s="197">
        <v>1500</v>
      </c>
    </row>
    <row r="63" spans="2:10" ht="20.100000000000001" customHeight="1" x14ac:dyDescent="0.25">
      <c r="B63" s="340" t="s">
        <v>119</v>
      </c>
      <c r="C63" s="341"/>
      <c r="D63" s="341"/>
      <c r="E63" s="342"/>
      <c r="F63" s="162">
        <f>SUM(F64:F67)</f>
        <v>3957.81</v>
      </c>
      <c r="G63" s="162">
        <f t="shared" ref="G63:J63" si="17">SUM(G64:G67)</f>
        <v>1765</v>
      </c>
      <c r="H63" s="162">
        <f t="shared" si="17"/>
        <v>10000</v>
      </c>
      <c r="I63" s="162">
        <f t="shared" si="17"/>
        <v>10000</v>
      </c>
      <c r="J63" s="163">
        <f t="shared" si="17"/>
        <v>10000</v>
      </c>
    </row>
    <row r="64" spans="2:10" ht="20.100000000000001" customHeight="1" x14ac:dyDescent="0.25">
      <c r="B64" s="343" t="s">
        <v>161</v>
      </c>
      <c r="C64" s="344"/>
      <c r="D64" s="344"/>
      <c r="E64" s="345"/>
      <c r="F64" s="194">
        <v>3202.65</v>
      </c>
      <c r="G64" s="194">
        <v>1000</v>
      </c>
      <c r="H64" s="194">
        <v>3000</v>
      </c>
      <c r="I64" s="194">
        <v>3000</v>
      </c>
      <c r="J64" s="197">
        <v>3000</v>
      </c>
    </row>
    <row r="65" spans="2:10" ht="20.100000000000001" customHeight="1" x14ac:dyDescent="0.25">
      <c r="B65" s="343" t="s">
        <v>162</v>
      </c>
      <c r="C65" s="344"/>
      <c r="D65" s="344"/>
      <c r="E65" s="345"/>
      <c r="F65" s="194">
        <v>755.16</v>
      </c>
      <c r="G65" s="194">
        <v>765</v>
      </c>
      <c r="H65" s="194">
        <v>2000</v>
      </c>
      <c r="I65" s="194">
        <v>2000</v>
      </c>
      <c r="J65" s="197">
        <v>2000</v>
      </c>
    </row>
    <row r="66" spans="2:10" ht="20.100000000000001" customHeight="1" x14ac:dyDescent="0.25">
      <c r="B66" s="295" t="s">
        <v>175</v>
      </c>
      <c r="C66" s="296"/>
      <c r="D66" s="296"/>
      <c r="E66" s="297"/>
      <c r="F66" s="194">
        <v>0</v>
      </c>
      <c r="G66" s="194">
        <v>0</v>
      </c>
      <c r="H66" s="194">
        <v>0</v>
      </c>
      <c r="I66" s="194">
        <v>0</v>
      </c>
      <c r="J66" s="197">
        <v>0</v>
      </c>
    </row>
    <row r="67" spans="2:10" ht="20.100000000000001" customHeight="1" x14ac:dyDescent="0.25">
      <c r="B67" s="295" t="s">
        <v>167</v>
      </c>
      <c r="C67" s="296"/>
      <c r="D67" s="296"/>
      <c r="E67" s="297"/>
      <c r="F67" s="194">
        <v>0</v>
      </c>
      <c r="G67" s="194">
        <v>0</v>
      </c>
      <c r="H67" s="194">
        <v>5000</v>
      </c>
      <c r="I67" s="194">
        <v>5000</v>
      </c>
      <c r="J67" s="197">
        <v>5000</v>
      </c>
    </row>
    <row r="68" spans="2:10" ht="20.100000000000001" customHeight="1" x14ac:dyDescent="0.25">
      <c r="B68" s="355" t="s">
        <v>163</v>
      </c>
      <c r="C68" s="356"/>
      <c r="D68" s="356"/>
      <c r="E68" s="357"/>
      <c r="F68" s="208">
        <f t="shared" ref="F68:J68" si="18">SUM(F69)</f>
        <v>21902.070000000003</v>
      </c>
      <c r="G68" s="208">
        <f t="shared" si="18"/>
        <v>31600</v>
      </c>
      <c r="H68" s="208">
        <f t="shared" si="18"/>
        <v>85935</v>
      </c>
      <c r="I68" s="208">
        <f t="shared" si="18"/>
        <v>82520</v>
      </c>
      <c r="J68" s="209">
        <f t="shared" si="18"/>
        <v>78960</v>
      </c>
    </row>
    <row r="69" spans="2:10" ht="20.100000000000001" customHeight="1" x14ac:dyDescent="0.25">
      <c r="B69" s="358" t="s">
        <v>124</v>
      </c>
      <c r="C69" s="359"/>
      <c r="D69" s="359"/>
      <c r="E69" s="360"/>
      <c r="F69" s="212">
        <f t="shared" ref="F69:J69" si="19">SUM(F70)</f>
        <v>21902.070000000003</v>
      </c>
      <c r="G69" s="212">
        <f t="shared" si="19"/>
        <v>31600</v>
      </c>
      <c r="H69" s="212">
        <f t="shared" si="19"/>
        <v>85935</v>
      </c>
      <c r="I69" s="212">
        <f t="shared" si="19"/>
        <v>82520</v>
      </c>
      <c r="J69" s="213">
        <f t="shared" si="19"/>
        <v>78960</v>
      </c>
    </row>
    <row r="70" spans="2:10" ht="20.100000000000001" customHeight="1" x14ac:dyDescent="0.25">
      <c r="B70" s="358" t="s">
        <v>125</v>
      </c>
      <c r="C70" s="359"/>
      <c r="D70" s="359"/>
      <c r="E70" s="360"/>
      <c r="F70" s="212">
        <f t="shared" ref="F70:J70" si="20">SUM(F71,F79,F81)</f>
        <v>21902.070000000003</v>
      </c>
      <c r="G70" s="212">
        <f t="shared" si="20"/>
        <v>31600</v>
      </c>
      <c r="H70" s="212">
        <f t="shared" si="20"/>
        <v>85935</v>
      </c>
      <c r="I70" s="212">
        <f t="shared" si="20"/>
        <v>82520</v>
      </c>
      <c r="J70" s="213">
        <f t="shared" si="20"/>
        <v>78960</v>
      </c>
    </row>
    <row r="71" spans="2:10" ht="20.100000000000001" customHeight="1" x14ac:dyDescent="0.25">
      <c r="B71" s="340" t="s">
        <v>116</v>
      </c>
      <c r="C71" s="341"/>
      <c r="D71" s="341"/>
      <c r="E71" s="342"/>
      <c r="F71" s="162">
        <f t="shared" ref="F71:J71" si="21">SUM(F72:F78)</f>
        <v>21199.120000000003</v>
      </c>
      <c r="G71" s="162">
        <f t="shared" si="21"/>
        <v>26600</v>
      </c>
      <c r="H71" s="162">
        <f t="shared" si="21"/>
        <v>67600</v>
      </c>
      <c r="I71" s="162">
        <f t="shared" si="21"/>
        <v>67600</v>
      </c>
      <c r="J71" s="163">
        <f t="shared" si="21"/>
        <v>67600</v>
      </c>
    </row>
    <row r="72" spans="2:10" ht="20.100000000000001" customHeight="1" x14ac:dyDescent="0.25">
      <c r="B72" s="343" t="s">
        <v>145</v>
      </c>
      <c r="C72" s="344"/>
      <c r="D72" s="344"/>
      <c r="E72" s="345"/>
      <c r="F72" s="194">
        <v>660.28</v>
      </c>
      <c r="G72" s="194">
        <v>1000</v>
      </c>
      <c r="H72" s="194">
        <v>3000</v>
      </c>
      <c r="I72" s="194">
        <v>3000</v>
      </c>
      <c r="J72" s="197">
        <v>3000</v>
      </c>
    </row>
    <row r="73" spans="2:10" ht="20.100000000000001" customHeight="1" x14ac:dyDescent="0.25">
      <c r="B73" s="343" t="s">
        <v>212</v>
      </c>
      <c r="C73" s="344"/>
      <c r="D73" s="344"/>
      <c r="E73" s="345"/>
      <c r="F73" s="194">
        <v>0</v>
      </c>
      <c r="G73" s="194">
        <v>1000</v>
      </c>
      <c r="H73" s="194">
        <v>3000</v>
      </c>
      <c r="I73" s="194">
        <v>3000</v>
      </c>
      <c r="J73" s="197">
        <v>3000</v>
      </c>
    </row>
    <row r="74" spans="2:10" ht="20.100000000000001" customHeight="1" x14ac:dyDescent="0.25">
      <c r="B74" s="343" t="s">
        <v>147</v>
      </c>
      <c r="C74" s="344"/>
      <c r="D74" s="344"/>
      <c r="E74" s="345"/>
      <c r="F74" s="194">
        <v>980</v>
      </c>
      <c r="G74" s="194">
        <v>3000</v>
      </c>
      <c r="H74" s="194">
        <v>10000</v>
      </c>
      <c r="I74" s="194">
        <v>10000</v>
      </c>
      <c r="J74" s="197">
        <v>10000</v>
      </c>
    </row>
    <row r="75" spans="2:10" ht="20.100000000000001" customHeight="1" x14ac:dyDescent="0.25">
      <c r="B75" s="343" t="s">
        <v>148</v>
      </c>
      <c r="C75" s="344"/>
      <c r="D75" s="344"/>
      <c r="E75" s="345"/>
      <c r="F75" s="194">
        <v>12000</v>
      </c>
      <c r="G75" s="194">
        <v>10000</v>
      </c>
      <c r="H75" s="194">
        <v>30000</v>
      </c>
      <c r="I75" s="194">
        <v>30000</v>
      </c>
      <c r="J75" s="197">
        <v>30000</v>
      </c>
    </row>
    <row r="76" spans="2:10" ht="20.100000000000001" customHeight="1" x14ac:dyDescent="0.25">
      <c r="B76" s="343" t="s">
        <v>151</v>
      </c>
      <c r="C76" s="344"/>
      <c r="D76" s="344"/>
      <c r="E76" s="345"/>
      <c r="F76" s="194">
        <v>0</v>
      </c>
      <c r="G76" s="194">
        <v>600</v>
      </c>
      <c r="H76" s="194">
        <v>600</v>
      </c>
      <c r="I76" s="194">
        <v>600</v>
      </c>
      <c r="J76" s="197">
        <v>600</v>
      </c>
    </row>
    <row r="77" spans="2:10" ht="20.100000000000001" customHeight="1" x14ac:dyDescent="0.25">
      <c r="B77" s="343" t="s">
        <v>152</v>
      </c>
      <c r="C77" s="344"/>
      <c r="D77" s="344"/>
      <c r="E77" s="345"/>
      <c r="F77" s="194">
        <v>7558.84</v>
      </c>
      <c r="G77" s="194">
        <v>10000</v>
      </c>
      <c r="H77" s="194">
        <v>20000</v>
      </c>
      <c r="I77" s="194">
        <v>20000</v>
      </c>
      <c r="J77" s="197">
        <v>20000</v>
      </c>
    </row>
    <row r="78" spans="2:10" ht="20.100000000000001" customHeight="1" x14ac:dyDescent="0.25">
      <c r="B78" s="343" t="s">
        <v>154</v>
      </c>
      <c r="C78" s="344"/>
      <c r="D78" s="344"/>
      <c r="E78" s="345"/>
      <c r="F78" s="194">
        <v>0</v>
      </c>
      <c r="G78" s="194">
        <v>1000</v>
      </c>
      <c r="H78" s="194">
        <v>1000</v>
      </c>
      <c r="I78" s="194">
        <v>1000</v>
      </c>
      <c r="J78" s="197">
        <v>1000</v>
      </c>
    </row>
    <row r="79" spans="2:10" ht="20.100000000000001" customHeight="1" x14ac:dyDescent="0.25">
      <c r="B79" s="340" t="s">
        <v>118</v>
      </c>
      <c r="C79" s="341"/>
      <c r="D79" s="341"/>
      <c r="E79" s="342"/>
      <c r="F79" s="162">
        <f t="shared" ref="F79:J79" si="22">SUM(F80)</f>
        <v>0</v>
      </c>
      <c r="G79" s="162">
        <f t="shared" si="22"/>
        <v>1000</v>
      </c>
      <c r="H79" s="162">
        <f t="shared" si="22"/>
        <v>10000</v>
      </c>
      <c r="I79" s="162">
        <f t="shared" si="22"/>
        <v>7000</v>
      </c>
      <c r="J79" s="163">
        <f t="shared" si="22"/>
        <v>5000</v>
      </c>
    </row>
    <row r="80" spans="2:10" ht="20.100000000000001" customHeight="1" x14ac:dyDescent="0.25">
      <c r="B80" s="343" t="s">
        <v>164</v>
      </c>
      <c r="C80" s="344"/>
      <c r="D80" s="344"/>
      <c r="E80" s="345"/>
      <c r="F80" s="194">
        <v>0</v>
      </c>
      <c r="G80" s="194">
        <v>1000</v>
      </c>
      <c r="H80" s="194">
        <v>10000</v>
      </c>
      <c r="I80" s="194">
        <v>7000</v>
      </c>
      <c r="J80" s="197">
        <v>5000</v>
      </c>
    </row>
    <row r="81" spans="2:10" ht="20.100000000000001" customHeight="1" x14ac:dyDescent="0.25">
      <c r="B81" s="340" t="s">
        <v>119</v>
      </c>
      <c r="C81" s="341"/>
      <c r="D81" s="341"/>
      <c r="E81" s="342"/>
      <c r="F81" s="162">
        <f t="shared" ref="F81:J81" si="23">SUM(F82:F86)</f>
        <v>702.95</v>
      </c>
      <c r="G81" s="162">
        <f t="shared" si="23"/>
        <v>4000</v>
      </c>
      <c r="H81" s="162">
        <f t="shared" si="23"/>
        <v>8335</v>
      </c>
      <c r="I81" s="162">
        <f t="shared" si="23"/>
        <v>7920</v>
      </c>
      <c r="J81" s="163">
        <f t="shared" si="23"/>
        <v>6360</v>
      </c>
    </row>
    <row r="82" spans="2:10" ht="20.100000000000001" customHeight="1" x14ac:dyDescent="0.25">
      <c r="B82" s="343" t="s">
        <v>165</v>
      </c>
      <c r="C82" s="344"/>
      <c r="D82" s="344"/>
      <c r="E82" s="345"/>
      <c r="F82" s="194">
        <v>0</v>
      </c>
      <c r="G82" s="194">
        <v>1000</v>
      </c>
      <c r="H82" s="194">
        <v>2000</v>
      </c>
      <c r="I82" s="194">
        <v>2000</v>
      </c>
      <c r="J82" s="197">
        <v>1360</v>
      </c>
    </row>
    <row r="83" spans="2:10" ht="20.100000000000001" customHeight="1" x14ac:dyDescent="0.25">
      <c r="B83" s="343" t="s">
        <v>166</v>
      </c>
      <c r="C83" s="344"/>
      <c r="D83" s="344"/>
      <c r="E83" s="345"/>
      <c r="F83" s="194">
        <v>0</v>
      </c>
      <c r="G83" s="194">
        <v>500</v>
      </c>
      <c r="H83" s="194">
        <v>1000</v>
      </c>
      <c r="I83" s="194">
        <v>1000</v>
      </c>
      <c r="J83" s="197">
        <v>1000</v>
      </c>
    </row>
    <row r="84" spans="2:10" ht="20.100000000000001" customHeight="1" x14ac:dyDescent="0.25">
      <c r="B84" s="343" t="s">
        <v>161</v>
      </c>
      <c r="C84" s="344"/>
      <c r="D84" s="344"/>
      <c r="E84" s="345"/>
      <c r="F84" s="194">
        <v>0</v>
      </c>
      <c r="G84" s="194">
        <v>500</v>
      </c>
      <c r="H84" s="194">
        <v>2335</v>
      </c>
      <c r="I84" s="194">
        <v>1920</v>
      </c>
      <c r="J84" s="197">
        <v>1000</v>
      </c>
    </row>
    <row r="85" spans="2:10" ht="20.100000000000001" customHeight="1" x14ac:dyDescent="0.25">
      <c r="B85" s="295" t="s">
        <v>187</v>
      </c>
      <c r="C85" s="296"/>
      <c r="D85" s="296"/>
      <c r="E85" s="297"/>
      <c r="F85" s="194">
        <v>0</v>
      </c>
      <c r="G85" s="194">
        <v>0</v>
      </c>
      <c r="H85" s="194">
        <v>0</v>
      </c>
      <c r="I85" s="194">
        <v>0</v>
      </c>
      <c r="J85" s="197">
        <v>0</v>
      </c>
    </row>
    <row r="86" spans="2:10" ht="20.100000000000001" customHeight="1" x14ac:dyDescent="0.25">
      <c r="B86" s="343" t="s">
        <v>167</v>
      </c>
      <c r="C86" s="344"/>
      <c r="D86" s="344"/>
      <c r="E86" s="345"/>
      <c r="F86" s="194">
        <v>702.95</v>
      </c>
      <c r="G86" s="194">
        <v>2000</v>
      </c>
      <c r="H86" s="194">
        <v>3000</v>
      </c>
      <c r="I86" s="194">
        <v>3000</v>
      </c>
      <c r="J86" s="197">
        <v>3000</v>
      </c>
    </row>
    <row r="87" spans="2:10" ht="31.5" customHeight="1" x14ac:dyDescent="0.25">
      <c r="B87" s="352" t="s">
        <v>168</v>
      </c>
      <c r="C87" s="353"/>
      <c r="D87" s="353"/>
      <c r="E87" s="354"/>
      <c r="F87" s="218">
        <f>SUM(F88,F129,F156,F196,F204)</f>
        <v>256529.24000000005</v>
      </c>
      <c r="G87" s="218">
        <f>SUM(G88,G129,G156,G196,G204)</f>
        <v>349000</v>
      </c>
      <c r="H87" s="218">
        <f>SUM(H88,H129,H156,H196,H204)</f>
        <v>339845</v>
      </c>
      <c r="I87" s="218">
        <f>SUM(I88,I129,I156,I196,I204)</f>
        <v>387265</v>
      </c>
      <c r="J87" s="219">
        <f>SUM(J88,J129,J156,J196,J204)</f>
        <v>352073</v>
      </c>
    </row>
    <row r="88" spans="2:10" ht="20.100000000000001" customHeight="1" x14ac:dyDescent="0.25">
      <c r="B88" s="349" t="s">
        <v>126</v>
      </c>
      <c r="C88" s="350"/>
      <c r="D88" s="350"/>
      <c r="E88" s="351"/>
      <c r="F88" s="164">
        <f t="shared" ref="F88:J88" si="24">SUM(F89)</f>
        <v>132490.76</v>
      </c>
      <c r="G88" s="164">
        <f t="shared" si="24"/>
        <v>120000</v>
      </c>
      <c r="H88" s="164">
        <f t="shared" si="24"/>
        <v>130000</v>
      </c>
      <c r="I88" s="164">
        <f t="shared" si="24"/>
        <v>135000</v>
      </c>
      <c r="J88" s="165">
        <f t="shared" si="24"/>
        <v>140000</v>
      </c>
    </row>
    <row r="89" spans="2:10" ht="20.100000000000001" customHeight="1" x14ac:dyDescent="0.25">
      <c r="B89" s="349" t="s">
        <v>127</v>
      </c>
      <c r="C89" s="350"/>
      <c r="D89" s="350"/>
      <c r="E89" s="351"/>
      <c r="F89" s="164">
        <f>SUM(F90,F94,F118,F120,F127)</f>
        <v>132490.76</v>
      </c>
      <c r="G89" s="164">
        <f t="shared" ref="G89:J89" si="25">SUM(G90,G94,G118,G120,G127)</f>
        <v>120000</v>
      </c>
      <c r="H89" s="164">
        <f t="shared" si="25"/>
        <v>130000</v>
      </c>
      <c r="I89" s="164">
        <f t="shared" si="25"/>
        <v>135000</v>
      </c>
      <c r="J89" s="165">
        <f t="shared" si="25"/>
        <v>140000</v>
      </c>
    </row>
    <row r="90" spans="2:10" ht="20.100000000000001" customHeight="1" x14ac:dyDescent="0.25">
      <c r="B90" s="340" t="s">
        <v>115</v>
      </c>
      <c r="C90" s="341"/>
      <c r="D90" s="341"/>
      <c r="E90" s="342"/>
      <c r="F90" s="162">
        <f t="shared" ref="F90:J90" si="26">SUM(F91:F93)</f>
        <v>0</v>
      </c>
      <c r="G90" s="162">
        <f t="shared" si="26"/>
        <v>26300</v>
      </c>
      <c r="H90" s="162">
        <f t="shared" si="26"/>
        <v>26300</v>
      </c>
      <c r="I90" s="162">
        <f t="shared" si="26"/>
        <v>26300</v>
      </c>
      <c r="J90" s="163">
        <f t="shared" si="26"/>
        <v>32125</v>
      </c>
    </row>
    <row r="91" spans="2:10" ht="20.100000000000001" customHeight="1" x14ac:dyDescent="0.25">
      <c r="B91" s="343" t="s">
        <v>137</v>
      </c>
      <c r="C91" s="344"/>
      <c r="D91" s="344"/>
      <c r="E91" s="345"/>
      <c r="F91" s="194">
        <v>0</v>
      </c>
      <c r="G91" s="194">
        <v>20000</v>
      </c>
      <c r="H91" s="194">
        <v>20000</v>
      </c>
      <c r="I91" s="194">
        <v>20000</v>
      </c>
      <c r="J91" s="197">
        <v>25000</v>
      </c>
    </row>
    <row r="92" spans="2:10" ht="20.100000000000001" customHeight="1" x14ac:dyDescent="0.25">
      <c r="B92" s="343" t="s">
        <v>138</v>
      </c>
      <c r="C92" s="344"/>
      <c r="D92" s="344"/>
      <c r="E92" s="345"/>
      <c r="F92" s="194">
        <v>0</v>
      </c>
      <c r="G92" s="194">
        <v>3000</v>
      </c>
      <c r="H92" s="194">
        <v>3000</v>
      </c>
      <c r="I92" s="194">
        <v>3000</v>
      </c>
      <c r="J92" s="197">
        <v>3000</v>
      </c>
    </row>
    <row r="93" spans="2:10" ht="20.100000000000001" customHeight="1" x14ac:dyDescent="0.25">
      <c r="B93" s="343" t="s">
        <v>139</v>
      </c>
      <c r="C93" s="344"/>
      <c r="D93" s="344"/>
      <c r="E93" s="345"/>
      <c r="F93" s="194">
        <v>0</v>
      </c>
      <c r="G93" s="194">
        <v>3300</v>
      </c>
      <c r="H93" s="194">
        <v>3300</v>
      </c>
      <c r="I93" s="194">
        <v>3300</v>
      </c>
      <c r="J93" s="197">
        <v>4125</v>
      </c>
    </row>
    <row r="94" spans="2:10" ht="20.100000000000001" customHeight="1" x14ac:dyDescent="0.25">
      <c r="B94" s="340" t="s">
        <v>116</v>
      </c>
      <c r="C94" s="341"/>
      <c r="D94" s="341"/>
      <c r="E94" s="342"/>
      <c r="F94" s="162">
        <f t="shared" ref="F94:J94" si="27">SUM(F95:F117)</f>
        <v>127463.13</v>
      </c>
      <c r="G94" s="162">
        <f t="shared" si="27"/>
        <v>87700</v>
      </c>
      <c r="H94" s="162">
        <f t="shared" si="27"/>
        <v>97700</v>
      </c>
      <c r="I94" s="162">
        <f t="shared" si="27"/>
        <v>102700</v>
      </c>
      <c r="J94" s="163">
        <f t="shared" si="27"/>
        <v>101875</v>
      </c>
    </row>
    <row r="95" spans="2:10" ht="20.100000000000001" customHeight="1" x14ac:dyDescent="0.25">
      <c r="B95" s="343" t="s">
        <v>140</v>
      </c>
      <c r="C95" s="344"/>
      <c r="D95" s="344"/>
      <c r="E95" s="345"/>
      <c r="F95" s="194">
        <v>106.2</v>
      </c>
      <c r="G95" s="194">
        <v>2000</v>
      </c>
      <c r="H95" s="194">
        <v>2000</v>
      </c>
      <c r="I95" s="194">
        <v>2000</v>
      </c>
      <c r="J95" s="197">
        <v>2000</v>
      </c>
    </row>
    <row r="96" spans="2:10" ht="20.100000000000001" customHeight="1" x14ac:dyDescent="0.25">
      <c r="B96" s="343" t="s">
        <v>141</v>
      </c>
      <c r="C96" s="344"/>
      <c r="D96" s="344"/>
      <c r="E96" s="345"/>
      <c r="F96" s="194">
        <v>0</v>
      </c>
      <c r="G96" s="194">
        <v>4000</v>
      </c>
      <c r="H96" s="194">
        <v>4000</v>
      </c>
      <c r="I96" s="194">
        <v>4000</v>
      </c>
      <c r="J96" s="197">
        <v>4000</v>
      </c>
    </row>
    <row r="97" spans="2:10" ht="20.100000000000001" customHeight="1" x14ac:dyDescent="0.25">
      <c r="B97" s="343" t="s">
        <v>142</v>
      </c>
      <c r="C97" s="344"/>
      <c r="D97" s="344"/>
      <c r="E97" s="345"/>
      <c r="F97" s="194">
        <v>0</v>
      </c>
      <c r="G97" s="194">
        <v>2000</v>
      </c>
      <c r="H97" s="194">
        <v>2000</v>
      </c>
      <c r="I97" s="194">
        <v>2000</v>
      </c>
      <c r="J97" s="197">
        <v>2000</v>
      </c>
    </row>
    <row r="98" spans="2:10" ht="20.100000000000001" customHeight="1" x14ac:dyDescent="0.25">
      <c r="B98" s="343" t="s">
        <v>143</v>
      </c>
      <c r="C98" s="344"/>
      <c r="D98" s="344"/>
      <c r="E98" s="345"/>
      <c r="F98" s="194">
        <v>12.15</v>
      </c>
      <c r="G98" s="194">
        <v>3000</v>
      </c>
      <c r="H98" s="194">
        <v>3000</v>
      </c>
      <c r="I98" s="194">
        <v>3000</v>
      </c>
      <c r="J98" s="197">
        <v>3000</v>
      </c>
    </row>
    <row r="99" spans="2:10" ht="20.100000000000001" customHeight="1" x14ac:dyDescent="0.25">
      <c r="B99" s="343" t="s">
        <v>169</v>
      </c>
      <c r="C99" s="344"/>
      <c r="D99" s="344"/>
      <c r="E99" s="345"/>
      <c r="F99" s="194">
        <v>44425.440000000002</v>
      </c>
      <c r="G99" s="194">
        <v>22000</v>
      </c>
      <c r="H99" s="194">
        <v>22000</v>
      </c>
      <c r="I99" s="194">
        <v>22000</v>
      </c>
      <c r="J99" s="197">
        <v>22175</v>
      </c>
    </row>
    <row r="100" spans="2:10" ht="20.100000000000001" customHeight="1" x14ac:dyDescent="0.25">
      <c r="B100" s="343" t="s">
        <v>144</v>
      </c>
      <c r="C100" s="344"/>
      <c r="D100" s="344"/>
      <c r="E100" s="345"/>
      <c r="F100" s="194">
        <v>3676.94</v>
      </c>
      <c r="G100" s="194">
        <v>5000</v>
      </c>
      <c r="H100" s="194">
        <v>5000</v>
      </c>
      <c r="I100" s="194">
        <v>5000</v>
      </c>
      <c r="J100" s="197">
        <v>5000</v>
      </c>
    </row>
    <row r="101" spans="2:10" ht="20.100000000000001" customHeight="1" x14ac:dyDescent="0.25">
      <c r="B101" s="343" t="s">
        <v>145</v>
      </c>
      <c r="C101" s="344"/>
      <c r="D101" s="344"/>
      <c r="E101" s="345"/>
      <c r="F101" s="194">
        <v>115.67</v>
      </c>
      <c r="G101" s="194">
        <v>2000</v>
      </c>
      <c r="H101" s="194">
        <v>2000</v>
      </c>
      <c r="I101" s="194">
        <v>2000</v>
      </c>
      <c r="J101" s="197">
        <v>2000</v>
      </c>
    </row>
    <row r="102" spans="2:10" ht="20.100000000000001" customHeight="1" x14ac:dyDescent="0.25">
      <c r="B102" s="343" t="s">
        <v>212</v>
      </c>
      <c r="C102" s="344"/>
      <c r="D102" s="344"/>
      <c r="E102" s="345"/>
      <c r="F102" s="194">
        <v>0</v>
      </c>
      <c r="G102" s="194">
        <v>3000</v>
      </c>
      <c r="H102" s="194">
        <v>3000</v>
      </c>
      <c r="I102" s="194">
        <v>3000</v>
      </c>
      <c r="J102" s="197">
        <v>3000</v>
      </c>
    </row>
    <row r="103" spans="2:10" ht="20.100000000000001" customHeight="1" x14ac:dyDescent="0.25">
      <c r="B103" s="343" t="s">
        <v>146</v>
      </c>
      <c r="C103" s="344"/>
      <c r="D103" s="344"/>
      <c r="E103" s="345"/>
      <c r="F103" s="194">
        <v>0</v>
      </c>
      <c r="G103" s="194">
        <v>2000</v>
      </c>
      <c r="H103" s="194">
        <v>2000</v>
      </c>
      <c r="I103" s="194">
        <v>2000</v>
      </c>
      <c r="J103" s="197">
        <v>2000</v>
      </c>
    </row>
    <row r="104" spans="2:10" ht="20.100000000000001" customHeight="1" x14ac:dyDescent="0.25">
      <c r="B104" s="343" t="s">
        <v>213</v>
      </c>
      <c r="C104" s="344"/>
      <c r="D104" s="344"/>
      <c r="E104" s="345"/>
      <c r="F104" s="194">
        <v>1262.98</v>
      </c>
      <c r="G104" s="194">
        <v>3000</v>
      </c>
      <c r="H104" s="194">
        <v>3000</v>
      </c>
      <c r="I104" s="194">
        <v>3000</v>
      </c>
      <c r="J104" s="197">
        <v>3000</v>
      </c>
    </row>
    <row r="105" spans="2:10" ht="20.100000000000001" customHeight="1" x14ac:dyDescent="0.25">
      <c r="B105" s="343" t="s">
        <v>147</v>
      </c>
      <c r="C105" s="344"/>
      <c r="D105" s="344"/>
      <c r="E105" s="345"/>
      <c r="F105" s="194">
        <v>4053.8</v>
      </c>
      <c r="G105" s="194">
        <v>5000</v>
      </c>
      <c r="H105" s="194">
        <v>5000</v>
      </c>
      <c r="I105" s="194">
        <v>5000</v>
      </c>
      <c r="J105" s="197">
        <v>5000</v>
      </c>
    </row>
    <row r="106" spans="2:10" ht="20.100000000000001" customHeight="1" x14ac:dyDescent="0.25">
      <c r="B106" s="343" t="s">
        <v>148</v>
      </c>
      <c r="C106" s="344"/>
      <c r="D106" s="344"/>
      <c r="E106" s="345"/>
      <c r="F106" s="194">
        <v>47520.15</v>
      </c>
      <c r="G106" s="194">
        <v>10000</v>
      </c>
      <c r="H106" s="194">
        <v>11000</v>
      </c>
      <c r="I106" s="194">
        <v>12300</v>
      </c>
      <c r="J106" s="197">
        <v>15000</v>
      </c>
    </row>
    <row r="107" spans="2:10" ht="20.100000000000001" customHeight="1" x14ac:dyDescent="0.25">
      <c r="B107" s="343" t="s">
        <v>149</v>
      </c>
      <c r="C107" s="344"/>
      <c r="D107" s="344"/>
      <c r="E107" s="345"/>
      <c r="F107" s="194">
        <v>2678.69</v>
      </c>
      <c r="G107" s="194">
        <v>3000</v>
      </c>
      <c r="H107" s="194">
        <v>3000</v>
      </c>
      <c r="I107" s="194">
        <v>3000</v>
      </c>
      <c r="J107" s="197">
        <v>3000</v>
      </c>
    </row>
    <row r="108" spans="2:10" ht="20.100000000000001" customHeight="1" x14ac:dyDescent="0.25">
      <c r="B108" s="343" t="s">
        <v>150</v>
      </c>
      <c r="C108" s="344"/>
      <c r="D108" s="344"/>
      <c r="E108" s="345"/>
      <c r="F108" s="194">
        <v>241.04</v>
      </c>
      <c r="G108" s="194">
        <v>2000</v>
      </c>
      <c r="H108" s="194">
        <v>2000</v>
      </c>
      <c r="I108" s="194">
        <v>2000</v>
      </c>
      <c r="J108" s="197">
        <v>2000</v>
      </c>
    </row>
    <row r="109" spans="2:10" ht="20.100000000000001" customHeight="1" x14ac:dyDescent="0.25">
      <c r="B109" s="343" t="s">
        <v>151</v>
      </c>
      <c r="C109" s="344"/>
      <c r="D109" s="344"/>
      <c r="E109" s="345"/>
      <c r="F109" s="194">
        <v>0</v>
      </c>
      <c r="G109" s="194">
        <v>1300</v>
      </c>
      <c r="H109" s="194">
        <v>1300</v>
      </c>
      <c r="I109" s="194">
        <v>5000</v>
      </c>
      <c r="J109" s="197">
        <v>1300</v>
      </c>
    </row>
    <row r="110" spans="2:10" ht="20.100000000000001" customHeight="1" x14ac:dyDescent="0.25">
      <c r="B110" s="343" t="s">
        <v>152</v>
      </c>
      <c r="C110" s="344"/>
      <c r="D110" s="344"/>
      <c r="E110" s="345"/>
      <c r="F110" s="194">
        <v>8929.4</v>
      </c>
      <c r="G110" s="194">
        <v>5000</v>
      </c>
      <c r="H110" s="194">
        <v>5000</v>
      </c>
      <c r="I110" s="194">
        <v>5000</v>
      </c>
      <c r="J110" s="197">
        <v>5000</v>
      </c>
    </row>
    <row r="111" spans="2:10" ht="20.100000000000001" customHeight="1" x14ac:dyDescent="0.25">
      <c r="B111" s="343" t="s">
        <v>153</v>
      </c>
      <c r="C111" s="344"/>
      <c r="D111" s="344"/>
      <c r="E111" s="345"/>
      <c r="F111" s="194">
        <v>708.44</v>
      </c>
      <c r="G111" s="194">
        <v>3000</v>
      </c>
      <c r="H111" s="194">
        <v>3000</v>
      </c>
      <c r="I111" s="194">
        <v>3000</v>
      </c>
      <c r="J111" s="197">
        <v>3000</v>
      </c>
    </row>
    <row r="112" spans="2:10" ht="20.100000000000001" customHeight="1" x14ac:dyDescent="0.25">
      <c r="B112" s="343" t="s">
        <v>154</v>
      </c>
      <c r="C112" s="344"/>
      <c r="D112" s="344"/>
      <c r="E112" s="345"/>
      <c r="F112" s="194">
        <v>2671.81</v>
      </c>
      <c r="G112" s="194">
        <v>3000</v>
      </c>
      <c r="H112" s="194">
        <v>3000</v>
      </c>
      <c r="I112" s="194">
        <v>3000</v>
      </c>
      <c r="J112" s="197">
        <v>3000</v>
      </c>
    </row>
    <row r="113" spans="2:10" ht="20.100000000000001" customHeight="1" x14ac:dyDescent="0.25">
      <c r="B113" s="295" t="s">
        <v>155</v>
      </c>
      <c r="C113" s="296"/>
      <c r="D113" s="296"/>
      <c r="E113" s="297"/>
      <c r="F113" s="194">
        <v>932.04</v>
      </c>
      <c r="G113" s="194">
        <v>2000</v>
      </c>
      <c r="H113" s="194">
        <v>2000</v>
      </c>
      <c r="I113" s="194">
        <v>2000</v>
      </c>
      <c r="J113" s="197">
        <v>2000</v>
      </c>
    </row>
    <row r="114" spans="2:10" ht="20.100000000000001" customHeight="1" x14ac:dyDescent="0.25">
      <c r="B114" s="286" t="s">
        <v>156</v>
      </c>
      <c r="C114" s="287"/>
      <c r="D114" s="287"/>
      <c r="E114" s="288"/>
      <c r="F114" s="194">
        <v>2015.63</v>
      </c>
      <c r="G114" s="194">
        <v>1000</v>
      </c>
      <c r="H114" s="194">
        <v>10000</v>
      </c>
      <c r="I114" s="194">
        <v>10000</v>
      </c>
      <c r="J114" s="197">
        <v>10000</v>
      </c>
    </row>
    <row r="115" spans="2:10" ht="20.100000000000001" customHeight="1" x14ac:dyDescent="0.25">
      <c r="B115" s="343" t="s">
        <v>170</v>
      </c>
      <c r="C115" s="344"/>
      <c r="D115" s="344"/>
      <c r="E115" s="345"/>
      <c r="F115" s="194">
        <v>8092.84</v>
      </c>
      <c r="G115" s="194">
        <v>4000</v>
      </c>
      <c r="H115" s="194">
        <v>4000</v>
      </c>
      <c r="I115" s="194">
        <v>4000</v>
      </c>
      <c r="J115" s="197">
        <v>4000</v>
      </c>
    </row>
    <row r="116" spans="2:10" ht="20.100000000000001" customHeight="1" x14ac:dyDescent="0.25">
      <c r="B116" s="295" t="s">
        <v>158</v>
      </c>
      <c r="C116" s="296"/>
      <c r="D116" s="296"/>
      <c r="E116" s="297"/>
      <c r="F116" s="194">
        <v>0</v>
      </c>
      <c r="G116" s="194">
        <v>100</v>
      </c>
      <c r="H116" s="194">
        <v>100</v>
      </c>
      <c r="I116" s="194">
        <v>100</v>
      </c>
      <c r="J116" s="197">
        <v>100</v>
      </c>
    </row>
    <row r="117" spans="2:10" ht="20.100000000000001" customHeight="1" x14ac:dyDescent="0.25">
      <c r="B117" s="343" t="s">
        <v>159</v>
      </c>
      <c r="C117" s="344"/>
      <c r="D117" s="344"/>
      <c r="E117" s="345"/>
      <c r="F117" s="194">
        <v>19.91</v>
      </c>
      <c r="G117" s="194">
        <v>300</v>
      </c>
      <c r="H117" s="194">
        <v>300</v>
      </c>
      <c r="I117" s="194">
        <v>300</v>
      </c>
      <c r="J117" s="197">
        <v>300</v>
      </c>
    </row>
    <row r="118" spans="2:10" ht="20.100000000000001" customHeight="1" x14ac:dyDescent="0.25">
      <c r="B118" s="292" t="s">
        <v>117</v>
      </c>
      <c r="C118" s="293"/>
      <c r="D118" s="293"/>
      <c r="E118" s="294"/>
      <c r="F118" s="162">
        <f>SUM(F119)</f>
        <v>1251.97</v>
      </c>
      <c r="G118" s="162">
        <f t="shared" ref="G118:J118" si="28">SUM(G119)</f>
        <v>300</v>
      </c>
      <c r="H118" s="162">
        <f t="shared" si="28"/>
        <v>300</v>
      </c>
      <c r="I118" s="162">
        <f t="shared" si="28"/>
        <v>300</v>
      </c>
      <c r="J118" s="163">
        <f t="shared" si="28"/>
        <v>300</v>
      </c>
    </row>
    <row r="119" spans="2:10" ht="20.100000000000001" customHeight="1" x14ac:dyDescent="0.25">
      <c r="B119" s="286" t="s">
        <v>160</v>
      </c>
      <c r="C119" s="287"/>
      <c r="D119" s="287"/>
      <c r="E119" s="288"/>
      <c r="F119" s="194">
        <v>1251.97</v>
      </c>
      <c r="G119" s="194">
        <v>300</v>
      </c>
      <c r="H119" s="194">
        <v>300</v>
      </c>
      <c r="I119" s="194">
        <v>300</v>
      </c>
      <c r="J119" s="197">
        <v>300</v>
      </c>
    </row>
    <row r="120" spans="2:10" ht="20.100000000000001" customHeight="1" x14ac:dyDescent="0.25">
      <c r="B120" s="340" t="s">
        <v>119</v>
      </c>
      <c r="C120" s="341"/>
      <c r="D120" s="341"/>
      <c r="E120" s="342"/>
      <c r="F120" s="162">
        <f>SUM(F121:F126)</f>
        <v>3775.66</v>
      </c>
      <c r="G120" s="162">
        <f t="shared" ref="G120:J120" si="29">SUM(G121:G126)</f>
        <v>3000</v>
      </c>
      <c r="H120" s="162">
        <f t="shared" si="29"/>
        <v>3000</v>
      </c>
      <c r="I120" s="162">
        <f t="shared" si="29"/>
        <v>3000</v>
      </c>
      <c r="J120" s="163">
        <f t="shared" si="29"/>
        <v>3000</v>
      </c>
    </row>
    <row r="121" spans="2:10" ht="20.100000000000001" customHeight="1" x14ac:dyDescent="0.25">
      <c r="B121" s="295" t="s">
        <v>166</v>
      </c>
      <c r="C121" s="296"/>
      <c r="D121" s="296"/>
      <c r="E121" s="297"/>
      <c r="F121" s="194">
        <v>0</v>
      </c>
      <c r="G121" s="194">
        <v>0</v>
      </c>
      <c r="H121" s="194">
        <v>0</v>
      </c>
      <c r="I121" s="194">
        <v>0</v>
      </c>
      <c r="J121" s="197">
        <v>0</v>
      </c>
    </row>
    <row r="122" spans="2:10" ht="20.100000000000001" customHeight="1" x14ac:dyDescent="0.25">
      <c r="B122" s="343" t="s">
        <v>161</v>
      </c>
      <c r="C122" s="344"/>
      <c r="D122" s="344"/>
      <c r="E122" s="345"/>
      <c r="F122" s="194">
        <v>0</v>
      </c>
      <c r="G122" s="194">
        <v>1000</v>
      </c>
      <c r="H122" s="194">
        <v>1000</v>
      </c>
      <c r="I122" s="194">
        <v>1000</v>
      </c>
      <c r="J122" s="197">
        <v>1000</v>
      </c>
    </row>
    <row r="123" spans="2:10" ht="20.100000000000001" customHeight="1" x14ac:dyDescent="0.25">
      <c r="B123" s="343" t="s">
        <v>162</v>
      </c>
      <c r="C123" s="344"/>
      <c r="D123" s="344"/>
      <c r="E123" s="345"/>
      <c r="F123" s="194">
        <v>0</v>
      </c>
      <c r="G123" s="194">
        <v>1000</v>
      </c>
      <c r="H123" s="194">
        <v>1000</v>
      </c>
      <c r="I123" s="194">
        <v>1000</v>
      </c>
      <c r="J123" s="197">
        <v>1000</v>
      </c>
    </row>
    <row r="124" spans="2:10" ht="20.100000000000001" customHeight="1" x14ac:dyDescent="0.25">
      <c r="B124" s="295" t="s">
        <v>187</v>
      </c>
      <c r="C124" s="296"/>
      <c r="D124" s="296"/>
      <c r="E124" s="297"/>
      <c r="F124" s="194">
        <v>0</v>
      </c>
      <c r="G124" s="194">
        <v>0</v>
      </c>
      <c r="H124" s="194">
        <v>0</v>
      </c>
      <c r="I124" s="194">
        <v>0</v>
      </c>
      <c r="J124" s="197">
        <v>0</v>
      </c>
    </row>
    <row r="125" spans="2:10" ht="20.100000000000001" customHeight="1" x14ac:dyDescent="0.25">
      <c r="B125" s="343" t="s">
        <v>167</v>
      </c>
      <c r="C125" s="344"/>
      <c r="D125" s="344"/>
      <c r="E125" s="345"/>
      <c r="F125" s="194">
        <v>3775.66</v>
      </c>
      <c r="G125" s="194">
        <v>1000</v>
      </c>
      <c r="H125" s="194">
        <v>1000</v>
      </c>
      <c r="I125" s="194">
        <v>1000</v>
      </c>
      <c r="J125" s="197">
        <v>1000</v>
      </c>
    </row>
    <row r="126" spans="2:10" ht="20.100000000000001" customHeight="1" x14ac:dyDescent="0.25">
      <c r="B126" s="295" t="s">
        <v>188</v>
      </c>
      <c r="C126" s="296"/>
      <c r="D126" s="296"/>
      <c r="E126" s="297"/>
      <c r="F126" s="194">
        <v>0</v>
      </c>
      <c r="G126" s="194">
        <v>0</v>
      </c>
      <c r="H126" s="194">
        <v>0</v>
      </c>
      <c r="I126" s="194">
        <v>0</v>
      </c>
      <c r="J126" s="197">
        <v>0</v>
      </c>
    </row>
    <row r="127" spans="2:10" ht="20.100000000000001" customHeight="1" x14ac:dyDescent="0.25">
      <c r="B127" s="346" t="s">
        <v>211</v>
      </c>
      <c r="C127" s="347"/>
      <c r="D127" s="347"/>
      <c r="E127" s="348"/>
      <c r="F127" s="162">
        <f>SUM(F128)</f>
        <v>0</v>
      </c>
      <c r="G127" s="162">
        <f t="shared" ref="G127:J127" si="30">SUM(G128)</f>
        <v>2700</v>
      </c>
      <c r="H127" s="162">
        <f t="shared" si="30"/>
        <v>2700</v>
      </c>
      <c r="I127" s="162">
        <f t="shared" si="30"/>
        <v>2700</v>
      </c>
      <c r="J127" s="163">
        <f t="shared" si="30"/>
        <v>2700</v>
      </c>
    </row>
    <row r="128" spans="2:10" ht="20.100000000000001" customHeight="1" x14ac:dyDescent="0.25">
      <c r="B128" s="286" t="s">
        <v>198</v>
      </c>
      <c r="C128" s="287"/>
      <c r="D128" s="287"/>
      <c r="E128" s="288"/>
      <c r="F128" s="194">
        <v>0</v>
      </c>
      <c r="G128" s="194">
        <v>2700</v>
      </c>
      <c r="H128" s="194">
        <v>2700</v>
      </c>
      <c r="I128" s="194">
        <v>2700</v>
      </c>
      <c r="J128" s="197">
        <v>2700</v>
      </c>
    </row>
    <row r="129" spans="2:10" ht="20.100000000000001" customHeight="1" x14ac:dyDescent="0.25">
      <c r="B129" s="349" t="s">
        <v>128</v>
      </c>
      <c r="C129" s="350"/>
      <c r="D129" s="350"/>
      <c r="E129" s="351"/>
      <c r="F129" s="164">
        <f t="shared" ref="F129:J129" si="31">SUM(F130)</f>
        <v>9377.17</v>
      </c>
      <c r="G129" s="164">
        <f t="shared" si="31"/>
        <v>45000</v>
      </c>
      <c r="H129" s="164">
        <f t="shared" si="31"/>
        <v>38000</v>
      </c>
      <c r="I129" s="164">
        <f t="shared" si="31"/>
        <v>38000</v>
      </c>
      <c r="J129" s="165">
        <f t="shared" si="31"/>
        <v>38000</v>
      </c>
    </row>
    <row r="130" spans="2:10" ht="20.100000000000001" customHeight="1" x14ac:dyDescent="0.25">
      <c r="B130" s="349" t="s">
        <v>129</v>
      </c>
      <c r="C130" s="350"/>
      <c r="D130" s="350"/>
      <c r="E130" s="351"/>
      <c r="F130" s="164">
        <f>SUM(F131,F146,F148,F150,F154)</f>
        <v>9377.17</v>
      </c>
      <c r="G130" s="164">
        <f t="shared" ref="G130:J130" si="32">SUM(G131,G146,G148,G150,G154)</f>
        <v>45000</v>
      </c>
      <c r="H130" s="164">
        <f t="shared" si="32"/>
        <v>38000</v>
      </c>
      <c r="I130" s="164">
        <f t="shared" si="32"/>
        <v>38000</v>
      </c>
      <c r="J130" s="165">
        <f t="shared" si="32"/>
        <v>38000</v>
      </c>
    </row>
    <row r="131" spans="2:10" ht="20.100000000000001" customHeight="1" x14ac:dyDescent="0.25">
      <c r="B131" s="340" t="s">
        <v>116</v>
      </c>
      <c r="C131" s="341"/>
      <c r="D131" s="341"/>
      <c r="E131" s="342"/>
      <c r="F131" s="162">
        <f t="shared" ref="F131" si="33">SUM(F134:F144)</f>
        <v>5252.1</v>
      </c>
      <c r="G131" s="162">
        <f>SUM(G132:G145)</f>
        <v>30000</v>
      </c>
      <c r="H131" s="162">
        <f t="shared" ref="H131:J131" si="34">SUM(H132:H145)</f>
        <v>24500</v>
      </c>
      <c r="I131" s="162">
        <f t="shared" si="34"/>
        <v>24500</v>
      </c>
      <c r="J131" s="163">
        <f t="shared" si="34"/>
        <v>24500</v>
      </c>
    </row>
    <row r="132" spans="2:10" ht="20.100000000000001" customHeight="1" x14ac:dyDescent="0.25">
      <c r="B132" s="295" t="s">
        <v>140</v>
      </c>
      <c r="C132" s="296"/>
      <c r="D132" s="296"/>
      <c r="E132" s="297"/>
      <c r="F132" s="194">
        <v>0</v>
      </c>
      <c r="G132" s="194">
        <v>0</v>
      </c>
      <c r="H132" s="194">
        <v>0</v>
      </c>
      <c r="I132" s="194">
        <v>0</v>
      </c>
      <c r="J132" s="197">
        <v>0</v>
      </c>
    </row>
    <row r="133" spans="2:10" ht="20.100000000000001" customHeight="1" x14ac:dyDescent="0.25">
      <c r="B133" s="286" t="s">
        <v>142</v>
      </c>
      <c r="C133" s="287"/>
      <c r="D133" s="287"/>
      <c r="E133" s="288"/>
      <c r="F133" s="194">
        <v>0</v>
      </c>
      <c r="G133" s="194">
        <v>0</v>
      </c>
      <c r="H133" s="194">
        <v>0</v>
      </c>
      <c r="I133" s="194">
        <v>0</v>
      </c>
      <c r="J133" s="197">
        <v>0</v>
      </c>
    </row>
    <row r="134" spans="2:10" ht="20.100000000000001" customHeight="1" x14ac:dyDescent="0.25">
      <c r="B134" s="343" t="s">
        <v>143</v>
      </c>
      <c r="C134" s="344"/>
      <c r="D134" s="344"/>
      <c r="E134" s="345"/>
      <c r="F134" s="194">
        <v>0</v>
      </c>
      <c r="G134" s="194">
        <v>3000</v>
      </c>
      <c r="H134" s="194">
        <v>2000</v>
      </c>
      <c r="I134" s="194">
        <v>2000</v>
      </c>
      <c r="J134" s="197">
        <v>2000</v>
      </c>
    </row>
    <row r="135" spans="2:10" ht="20.100000000000001" customHeight="1" x14ac:dyDescent="0.25">
      <c r="B135" s="343" t="s">
        <v>144</v>
      </c>
      <c r="C135" s="344"/>
      <c r="D135" s="344"/>
      <c r="E135" s="345"/>
      <c r="F135" s="194">
        <v>0</v>
      </c>
      <c r="G135" s="194">
        <v>3000</v>
      </c>
      <c r="H135" s="194">
        <v>2000</v>
      </c>
      <c r="I135" s="194">
        <v>2000</v>
      </c>
      <c r="J135" s="197">
        <v>2000</v>
      </c>
    </row>
    <row r="136" spans="2:10" ht="20.100000000000001" customHeight="1" x14ac:dyDescent="0.25">
      <c r="B136" s="343" t="s">
        <v>145</v>
      </c>
      <c r="C136" s="344"/>
      <c r="D136" s="344"/>
      <c r="E136" s="345"/>
      <c r="F136" s="194">
        <v>0</v>
      </c>
      <c r="G136" s="194">
        <v>1000</v>
      </c>
      <c r="H136" s="194">
        <v>1000</v>
      </c>
      <c r="I136" s="194">
        <v>1000</v>
      </c>
      <c r="J136" s="197">
        <v>1000</v>
      </c>
    </row>
    <row r="137" spans="2:10" ht="20.100000000000001" customHeight="1" x14ac:dyDescent="0.25">
      <c r="B137" s="295" t="s">
        <v>212</v>
      </c>
      <c r="C137" s="296"/>
      <c r="D137" s="296"/>
      <c r="E137" s="297"/>
      <c r="F137" s="194">
        <v>0</v>
      </c>
      <c r="G137" s="194">
        <v>0</v>
      </c>
      <c r="H137" s="194">
        <v>500</v>
      </c>
      <c r="I137" s="194">
        <v>500</v>
      </c>
      <c r="J137" s="197">
        <v>500</v>
      </c>
    </row>
    <row r="138" spans="2:10" ht="20.100000000000001" customHeight="1" x14ac:dyDescent="0.25">
      <c r="B138" s="343" t="s">
        <v>146</v>
      </c>
      <c r="C138" s="344"/>
      <c r="D138" s="344"/>
      <c r="E138" s="345"/>
      <c r="F138" s="194">
        <v>0</v>
      </c>
      <c r="G138" s="194">
        <v>1000</v>
      </c>
      <c r="H138" s="194">
        <v>1000</v>
      </c>
      <c r="I138" s="194">
        <v>1000</v>
      </c>
      <c r="J138" s="197">
        <v>1000</v>
      </c>
    </row>
    <row r="139" spans="2:10" ht="20.100000000000001" customHeight="1" x14ac:dyDescent="0.25">
      <c r="B139" s="343" t="s">
        <v>213</v>
      </c>
      <c r="C139" s="344"/>
      <c r="D139" s="344"/>
      <c r="E139" s="345"/>
      <c r="F139" s="194">
        <v>0</v>
      </c>
      <c r="G139" s="194">
        <v>5000</v>
      </c>
      <c r="H139" s="194">
        <v>4000</v>
      </c>
      <c r="I139" s="194">
        <v>4000</v>
      </c>
      <c r="J139" s="197">
        <v>4000</v>
      </c>
    </row>
    <row r="140" spans="2:10" ht="20.100000000000001" customHeight="1" x14ac:dyDescent="0.25">
      <c r="B140" s="343" t="s">
        <v>147</v>
      </c>
      <c r="C140" s="344"/>
      <c r="D140" s="344"/>
      <c r="E140" s="345"/>
      <c r="F140" s="194">
        <v>5252.1</v>
      </c>
      <c r="G140" s="194">
        <v>5000</v>
      </c>
      <c r="H140" s="194">
        <v>4000</v>
      </c>
      <c r="I140" s="194">
        <v>4000</v>
      </c>
      <c r="J140" s="197">
        <v>4000</v>
      </c>
    </row>
    <row r="141" spans="2:10" ht="20.100000000000001" customHeight="1" x14ac:dyDescent="0.25">
      <c r="B141" s="343" t="s">
        <v>148</v>
      </c>
      <c r="C141" s="344"/>
      <c r="D141" s="344"/>
      <c r="E141" s="345"/>
      <c r="F141" s="194">
        <v>0</v>
      </c>
      <c r="G141" s="194">
        <v>5000</v>
      </c>
      <c r="H141" s="194">
        <v>4000</v>
      </c>
      <c r="I141" s="194">
        <v>4000</v>
      </c>
      <c r="J141" s="197">
        <v>4000</v>
      </c>
    </row>
    <row r="142" spans="2:10" ht="20.100000000000001" customHeight="1" x14ac:dyDescent="0.25">
      <c r="B142" s="343" t="s">
        <v>152</v>
      </c>
      <c r="C142" s="344"/>
      <c r="D142" s="344"/>
      <c r="E142" s="345"/>
      <c r="F142" s="194">
        <v>0</v>
      </c>
      <c r="G142" s="194">
        <v>5000</v>
      </c>
      <c r="H142" s="194">
        <v>4000</v>
      </c>
      <c r="I142" s="194">
        <v>4000</v>
      </c>
      <c r="J142" s="197">
        <v>4000</v>
      </c>
    </row>
    <row r="143" spans="2:10" ht="20.100000000000001" customHeight="1" x14ac:dyDescent="0.25">
      <c r="B143" s="295" t="s">
        <v>153</v>
      </c>
      <c r="C143" s="296"/>
      <c r="D143" s="296"/>
      <c r="E143" s="297"/>
      <c r="F143" s="194">
        <v>0</v>
      </c>
      <c r="G143" s="194">
        <v>0</v>
      </c>
      <c r="H143" s="194">
        <v>0</v>
      </c>
      <c r="I143" s="194">
        <v>0</v>
      </c>
      <c r="J143" s="197">
        <v>0</v>
      </c>
    </row>
    <row r="144" spans="2:10" ht="20.100000000000001" customHeight="1" x14ac:dyDescent="0.25">
      <c r="B144" s="343" t="s">
        <v>154</v>
      </c>
      <c r="C144" s="344"/>
      <c r="D144" s="344"/>
      <c r="E144" s="345"/>
      <c r="F144" s="194">
        <v>0</v>
      </c>
      <c r="G144" s="194">
        <v>2000</v>
      </c>
      <c r="H144" s="194">
        <v>2000</v>
      </c>
      <c r="I144" s="194">
        <v>2000</v>
      </c>
      <c r="J144" s="197">
        <v>2000</v>
      </c>
    </row>
    <row r="145" spans="2:10" ht="20.100000000000001" customHeight="1" x14ac:dyDescent="0.25">
      <c r="B145" s="295" t="s">
        <v>170</v>
      </c>
      <c r="C145" s="296"/>
      <c r="D145" s="296"/>
      <c r="E145" s="297"/>
      <c r="F145" s="194">
        <v>0</v>
      </c>
      <c r="G145" s="194">
        <v>0</v>
      </c>
      <c r="H145" s="194">
        <v>0</v>
      </c>
      <c r="I145" s="194">
        <v>0</v>
      </c>
      <c r="J145" s="197">
        <v>0</v>
      </c>
    </row>
    <row r="146" spans="2:10" ht="20.100000000000001" customHeight="1" x14ac:dyDescent="0.25">
      <c r="B146" s="346" t="s">
        <v>117</v>
      </c>
      <c r="C146" s="347"/>
      <c r="D146" s="347"/>
      <c r="E146" s="348"/>
      <c r="F146" s="162">
        <f>SUM(F147)</f>
        <v>0</v>
      </c>
      <c r="G146" s="162">
        <f t="shared" ref="G146:J146" si="35">SUM(G147)</f>
        <v>0</v>
      </c>
      <c r="H146" s="162">
        <f t="shared" si="35"/>
        <v>500</v>
      </c>
      <c r="I146" s="162">
        <f t="shared" si="35"/>
        <v>500</v>
      </c>
      <c r="J146" s="163">
        <f t="shared" si="35"/>
        <v>500</v>
      </c>
    </row>
    <row r="147" spans="2:10" ht="20.100000000000001" customHeight="1" x14ac:dyDescent="0.25">
      <c r="B147" s="286" t="s">
        <v>160</v>
      </c>
      <c r="C147" s="287"/>
      <c r="D147" s="287"/>
      <c r="E147" s="288"/>
      <c r="F147" s="194">
        <v>0</v>
      </c>
      <c r="G147" s="194">
        <v>0</v>
      </c>
      <c r="H147" s="194">
        <v>500</v>
      </c>
      <c r="I147" s="194">
        <v>500</v>
      </c>
      <c r="J147" s="197">
        <v>500</v>
      </c>
    </row>
    <row r="148" spans="2:10" ht="20.100000000000001" customHeight="1" x14ac:dyDescent="0.25">
      <c r="B148" s="340" t="s">
        <v>120</v>
      </c>
      <c r="C148" s="341"/>
      <c r="D148" s="341"/>
      <c r="E148" s="342"/>
      <c r="F148" s="162">
        <f t="shared" ref="F148:J148" si="36">SUM(F149)</f>
        <v>697.39</v>
      </c>
      <c r="G148" s="162">
        <f t="shared" si="36"/>
        <v>1100</v>
      </c>
      <c r="H148" s="162">
        <f t="shared" si="36"/>
        <v>1100</v>
      </c>
      <c r="I148" s="162">
        <f t="shared" si="36"/>
        <v>1100</v>
      </c>
      <c r="J148" s="163">
        <f t="shared" si="36"/>
        <v>1100</v>
      </c>
    </row>
    <row r="149" spans="2:10" ht="20.100000000000001" customHeight="1" x14ac:dyDescent="0.25">
      <c r="B149" s="343" t="s">
        <v>171</v>
      </c>
      <c r="C149" s="344"/>
      <c r="D149" s="344"/>
      <c r="E149" s="345"/>
      <c r="F149" s="194">
        <v>697.39</v>
      </c>
      <c r="G149" s="194">
        <v>1100</v>
      </c>
      <c r="H149" s="194">
        <v>1100</v>
      </c>
      <c r="I149" s="194">
        <v>1100</v>
      </c>
      <c r="J149" s="197">
        <v>1100</v>
      </c>
    </row>
    <row r="150" spans="2:10" ht="20.100000000000001" customHeight="1" x14ac:dyDescent="0.25">
      <c r="B150" s="340" t="s">
        <v>119</v>
      </c>
      <c r="C150" s="341"/>
      <c r="D150" s="341"/>
      <c r="E150" s="342"/>
      <c r="F150" s="162">
        <f t="shared" ref="F150:J150" si="37">SUM(F151:F153)</f>
        <v>3427.68</v>
      </c>
      <c r="G150" s="162">
        <f t="shared" si="37"/>
        <v>11200</v>
      </c>
      <c r="H150" s="162">
        <f t="shared" si="37"/>
        <v>9200</v>
      </c>
      <c r="I150" s="162">
        <f t="shared" si="37"/>
        <v>9200</v>
      </c>
      <c r="J150" s="163">
        <f t="shared" si="37"/>
        <v>9200</v>
      </c>
    </row>
    <row r="151" spans="2:10" ht="20.100000000000001" customHeight="1" x14ac:dyDescent="0.25">
      <c r="B151" s="343" t="s">
        <v>165</v>
      </c>
      <c r="C151" s="344"/>
      <c r="D151" s="344"/>
      <c r="E151" s="345"/>
      <c r="F151" s="194">
        <v>0</v>
      </c>
      <c r="G151" s="194">
        <v>2200</v>
      </c>
      <c r="H151" s="194">
        <v>1200</v>
      </c>
      <c r="I151" s="194">
        <v>1200</v>
      </c>
      <c r="J151" s="197">
        <v>1200</v>
      </c>
    </row>
    <row r="152" spans="2:10" ht="20.100000000000001" customHeight="1" x14ac:dyDescent="0.25">
      <c r="B152" s="343" t="s">
        <v>161</v>
      </c>
      <c r="C152" s="344"/>
      <c r="D152" s="344"/>
      <c r="E152" s="345"/>
      <c r="F152" s="194">
        <v>0</v>
      </c>
      <c r="G152" s="194">
        <v>3000</v>
      </c>
      <c r="H152" s="194">
        <v>3000</v>
      </c>
      <c r="I152" s="194">
        <v>3000</v>
      </c>
      <c r="J152" s="197">
        <v>3000</v>
      </c>
    </row>
    <row r="153" spans="2:10" ht="20.100000000000001" customHeight="1" x14ac:dyDescent="0.25">
      <c r="B153" s="343" t="s">
        <v>167</v>
      </c>
      <c r="C153" s="344"/>
      <c r="D153" s="344"/>
      <c r="E153" s="345"/>
      <c r="F153" s="194">
        <v>3427.68</v>
      </c>
      <c r="G153" s="194">
        <v>6000</v>
      </c>
      <c r="H153" s="194">
        <v>5000</v>
      </c>
      <c r="I153" s="194">
        <v>5000</v>
      </c>
      <c r="J153" s="197">
        <v>5000</v>
      </c>
    </row>
    <row r="154" spans="2:10" ht="20.100000000000001" customHeight="1" x14ac:dyDescent="0.25">
      <c r="B154" s="292" t="s">
        <v>211</v>
      </c>
      <c r="C154" s="293"/>
      <c r="D154" s="293"/>
      <c r="E154" s="294"/>
      <c r="F154" s="162">
        <f>SUM(F155)</f>
        <v>0</v>
      </c>
      <c r="G154" s="162">
        <f t="shared" ref="G154:J154" si="38">SUM(G155)</f>
        <v>2700</v>
      </c>
      <c r="H154" s="162">
        <f t="shared" si="38"/>
        <v>2700</v>
      </c>
      <c r="I154" s="162">
        <f t="shared" si="38"/>
        <v>2700</v>
      </c>
      <c r="J154" s="163">
        <f t="shared" si="38"/>
        <v>2700</v>
      </c>
    </row>
    <row r="155" spans="2:10" ht="20.100000000000001" customHeight="1" x14ac:dyDescent="0.25">
      <c r="B155" s="295" t="s">
        <v>198</v>
      </c>
      <c r="C155" s="296"/>
      <c r="D155" s="296"/>
      <c r="E155" s="297"/>
      <c r="F155" s="194">
        <v>0</v>
      </c>
      <c r="G155" s="194">
        <v>2700</v>
      </c>
      <c r="H155" s="194">
        <v>2700</v>
      </c>
      <c r="I155" s="194">
        <v>2700</v>
      </c>
      <c r="J155" s="197">
        <v>2700</v>
      </c>
    </row>
    <row r="156" spans="2:10" ht="20.100000000000001" customHeight="1" x14ac:dyDescent="0.25">
      <c r="B156" s="349" t="s">
        <v>130</v>
      </c>
      <c r="C156" s="350"/>
      <c r="D156" s="350"/>
      <c r="E156" s="351"/>
      <c r="F156" s="164">
        <f>SUM(F157,F169)</f>
        <v>105993.30000000002</v>
      </c>
      <c r="G156" s="164">
        <f>SUM(G157,G169)</f>
        <v>173000</v>
      </c>
      <c r="H156" s="164">
        <f>SUM(H157,H169)</f>
        <v>155845</v>
      </c>
      <c r="I156" s="164">
        <f>SUM(I157,I169)</f>
        <v>198265</v>
      </c>
      <c r="J156" s="165">
        <f>SUM(J157,J169)</f>
        <v>158073</v>
      </c>
    </row>
    <row r="157" spans="2:10" ht="20.100000000000001" customHeight="1" x14ac:dyDescent="0.25">
      <c r="B157" s="337" t="s">
        <v>216</v>
      </c>
      <c r="C157" s="338"/>
      <c r="D157" s="338"/>
      <c r="E157" s="339"/>
      <c r="F157" s="164">
        <f>SUM(F158)</f>
        <v>0</v>
      </c>
      <c r="G157" s="164">
        <f t="shared" ref="G157:J157" si="39">SUM(G158)</f>
        <v>0</v>
      </c>
      <c r="H157" s="164">
        <f t="shared" si="39"/>
        <v>100000</v>
      </c>
      <c r="I157" s="164">
        <f t="shared" si="39"/>
        <v>100000</v>
      </c>
      <c r="J157" s="165">
        <f t="shared" si="39"/>
        <v>100000</v>
      </c>
    </row>
    <row r="158" spans="2:10" ht="36" customHeight="1" x14ac:dyDescent="0.25">
      <c r="B158" s="337" t="s">
        <v>217</v>
      </c>
      <c r="C158" s="338"/>
      <c r="D158" s="338"/>
      <c r="E158" s="339"/>
      <c r="F158" s="164">
        <f>SUM(F159,F165,F167)</f>
        <v>0</v>
      </c>
      <c r="G158" s="164">
        <f t="shared" ref="G158:J158" si="40">SUM(G159,G165,G167)</f>
        <v>0</v>
      </c>
      <c r="H158" s="164">
        <f t="shared" si="40"/>
        <v>100000</v>
      </c>
      <c r="I158" s="164">
        <f t="shared" si="40"/>
        <v>100000</v>
      </c>
      <c r="J158" s="165">
        <f t="shared" si="40"/>
        <v>100000</v>
      </c>
    </row>
    <row r="159" spans="2:10" ht="20.100000000000001" customHeight="1" x14ac:dyDescent="0.25">
      <c r="B159" s="292" t="s">
        <v>116</v>
      </c>
      <c r="C159" s="293"/>
      <c r="D159" s="293"/>
      <c r="E159" s="294"/>
      <c r="F159" s="162">
        <f>SUM(F160:F164)</f>
        <v>0</v>
      </c>
      <c r="G159" s="162">
        <f t="shared" ref="G159:J159" si="41">SUM(G160:G164)</f>
        <v>0</v>
      </c>
      <c r="H159" s="162">
        <f t="shared" si="41"/>
        <v>55000</v>
      </c>
      <c r="I159" s="162">
        <f t="shared" si="41"/>
        <v>55000</v>
      </c>
      <c r="J159" s="163">
        <f t="shared" si="41"/>
        <v>55000</v>
      </c>
    </row>
    <row r="160" spans="2:10" ht="20.100000000000001" customHeight="1" x14ac:dyDescent="0.25">
      <c r="B160" s="295" t="s">
        <v>143</v>
      </c>
      <c r="C160" s="296"/>
      <c r="D160" s="296"/>
      <c r="E160" s="297"/>
      <c r="F160" s="194">
        <v>0</v>
      </c>
      <c r="G160" s="194">
        <v>0</v>
      </c>
      <c r="H160" s="194">
        <v>2000</v>
      </c>
      <c r="I160" s="194">
        <v>2000</v>
      </c>
      <c r="J160" s="197">
        <v>2000</v>
      </c>
    </row>
    <row r="161" spans="2:10" ht="20.100000000000001" customHeight="1" x14ac:dyDescent="0.25">
      <c r="B161" s="286" t="s">
        <v>212</v>
      </c>
      <c r="C161" s="287"/>
      <c r="D161" s="287"/>
      <c r="E161" s="288"/>
      <c r="F161" s="194">
        <v>0</v>
      </c>
      <c r="G161" s="194">
        <v>0</v>
      </c>
      <c r="H161" s="194">
        <v>3000</v>
      </c>
      <c r="I161" s="194">
        <v>3000</v>
      </c>
      <c r="J161" s="197">
        <v>3000</v>
      </c>
    </row>
    <row r="162" spans="2:10" ht="20.100000000000001" customHeight="1" x14ac:dyDescent="0.25">
      <c r="B162" s="295" t="s">
        <v>147</v>
      </c>
      <c r="C162" s="296"/>
      <c r="D162" s="296"/>
      <c r="E162" s="297"/>
      <c r="F162" s="194">
        <v>0</v>
      </c>
      <c r="G162" s="194">
        <v>0</v>
      </c>
      <c r="H162" s="194">
        <v>10000</v>
      </c>
      <c r="I162" s="194">
        <v>10000</v>
      </c>
      <c r="J162" s="197">
        <v>10000</v>
      </c>
    </row>
    <row r="163" spans="2:10" ht="20.100000000000001" customHeight="1" x14ac:dyDescent="0.25">
      <c r="B163" s="286" t="s">
        <v>148</v>
      </c>
      <c r="C163" s="287"/>
      <c r="D163" s="287"/>
      <c r="E163" s="288"/>
      <c r="F163" s="194">
        <v>0</v>
      </c>
      <c r="G163" s="194">
        <v>0</v>
      </c>
      <c r="H163" s="194">
        <v>10000</v>
      </c>
      <c r="I163" s="194">
        <v>10000</v>
      </c>
      <c r="J163" s="197">
        <v>10000</v>
      </c>
    </row>
    <row r="164" spans="2:10" ht="20.100000000000001" customHeight="1" x14ac:dyDescent="0.25">
      <c r="B164" s="295" t="s">
        <v>152</v>
      </c>
      <c r="C164" s="296"/>
      <c r="D164" s="296"/>
      <c r="E164" s="297"/>
      <c r="F164" s="194">
        <v>0</v>
      </c>
      <c r="G164" s="194">
        <v>0</v>
      </c>
      <c r="H164" s="194">
        <v>30000</v>
      </c>
      <c r="I164" s="194">
        <v>30000</v>
      </c>
      <c r="J164" s="197">
        <v>30000</v>
      </c>
    </row>
    <row r="165" spans="2:10" ht="20.100000000000001" customHeight="1" x14ac:dyDescent="0.25">
      <c r="B165" s="346" t="s">
        <v>119</v>
      </c>
      <c r="C165" s="347"/>
      <c r="D165" s="347"/>
      <c r="E165" s="348"/>
      <c r="F165" s="162">
        <f>SUM(F166)</f>
        <v>0</v>
      </c>
      <c r="G165" s="162">
        <f t="shared" ref="G165:J165" si="42">SUM(G166)</f>
        <v>0</v>
      </c>
      <c r="H165" s="162">
        <f t="shared" si="42"/>
        <v>15000</v>
      </c>
      <c r="I165" s="162">
        <f t="shared" si="42"/>
        <v>15000</v>
      </c>
      <c r="J165" s="163">
        <f t="shared" si="42"/>
        <v>15000</v>
      </c>
    </row>
    <row r="166" spans="2:10" ht="20.100000000000001" customHeight="1" x14ac:dyDescent="0.25">
      <c r="B166" s="295" t="s">
        <v>167</v>
      </c>
      <c r="C166" s="296"/>
      <c r="D166" s="296"/>
      <c r="E166" s="297"/>
      <c r="F166" s="194">
        <v>0</v>
      </c>
      <c r="G166" s="194">
        <v>0</v>
      </c>
      <c r="H166" s="194">
        <v>15000</v>
      </c>
      <c r="I166" s="194">
        <v>15000</v>
      </c>
      <c r="J166" s="197">
        <v>15000</v>
      </c>
    </row>
    <row r="167" spans="2:10" ht="20.100000000000001" customHeight="1" x14ac:dyDescent="0.25">
      <c r="B167" s="346" t="s">
        <v>211</v>
      </c>
      <c r="C167" s="347"/>
      <c r="D167" s="347"/>
      <c r="E167" s="348"/>
      <c r="F167" s="162">
        <f>SUM(F168)</f>
        <v>0</v>
      </c>
      <c r="G167" s="162">
        <f t="shared" ref="G167:J167" si="43">SUM(G168)</f>
        <v>0</v>
      </c>
      <c r="H167" s="162">
        <f t="shared" si="43"/>
        <v>30000</v>
      </c>
      <c r="I167" s="162">
        <f t="shared" si="43"/>
        <v>30000</v>
      </c>
      <c r="J167" s="163">
        <f t="shared" si="43"/>
        <v>30000</v>
      </c>
    </row>
    <row r="168" spans="2:10" ht="20.100000000000001" customHeight="1" x14ac:dyDescent="0.25">
      <c r="B168" s="295" t="s">
        <v>198</v>
      </c>
      <c r="C168" s="296"/>
      <c r="D168" s="296"/>
      <c r="E168" s="297"/>
      <c r="F168" s="194">
        <v>0</v>
      </c>
      <c r="G168" s="194">
        <v>0</v>
      </c>
      <c r="H168" s="194">
        <v>30000</v>
      </c>
      <c r="I168" s="194">
        <v>30000</v>
      </c>
      <c r="J168" s="197">
        <v>30000</v>
      </c>
    </row>
    <row r="169" spans="2:10" ht="20.100000000000001" customHeight="1" x14ac:dyDescent="0.25">
      <c r="B169" s="349" t="s">
        <v>131</v>
      </c>
      <c r="C169" s="350"/>
      <c r="D169" s="350"/>
      <c r="E169" s="351"/>
      <c r="F169" s="164">
        <f>SUM(F170,F173,F187,F189)</f>
        <v>105993.30000000002</v>
      </c>
      <c r="G169" s="164">
        <f t="shared" ref="G169:J169" si="44">SUM(G170,G173,G187,G189)</f>
        <v>173000</v>
      </c>
      <c r="H169" s="164">
        <f t="shared" si="44"/>
        <v>55845</v>
      </c>
      <c r="I169" s="164">
        <f t="shared" si="44"/>
        <v>98265</v>
      </c>
      <c r="J169" s="165">
        <f t="shared" si="44"/>
        <v>58073</v>
      </c>
    </row>
    <row r="170" spans="2:10" ht="20.100000000000001" customHeight="1" x14ac:dyDescent="0.25">
      <c r="B170" s="340" t="s">
        <v>115</v>
      </c>
      <c r="C170" s="341"/>
      <c r="D170" s="341"/>
      <c r="E170" s="342"/>
      <c r="F170" s="162">
        <f t="shared" ref="F170:J170" si="45">SUM(F171:F172)</f>
        <v>0</v>
      </c>
      <c r="G170" s="162">
        <f t="shared" si="45"/>
        <v>0</v>
      </c>
      <c r="H170" s="162">
        <f t="shared" si="45"/>
        <v>0</v>
      </c>
      <c r="I170" s="162">
        <f t="shared" si="45"/>
        <v>0</v>
      </c>
      <c r="J170" s="163">
        <f t="shared" si="45"/>
        <v>0</v>
      </c>
    </row>
    <row r="171" spans="2:10" ht="20.100000000000001" customHeight="1" x14ac:dyDescent="0.25">
      <c r="B171" s="343" t="s">
        <v>137</v>
      </c>
      <c r="C171" s="344"/>
      <c r="D171" s="344"/>
      <c r="E171" s="345"/>
      <c r="F171" s="194">
        <v>0</v>
      </c>
      <c r="G171" s="194">
        <v>0</v>
      </c>
      <c r="H171" s="194">
        <v>0</v>
      </c>
      <c r="I171" s="194">
        <v>0</v>
      </c>
      <c r="J171" s="197">
        <v>0</v>
      </c>
    </row>
    <row r="172" spans="2:10" ht="20.100000000000001" customHeight="1" x14ac:dyDescent="0.25">
      <c r="B172" s="343" t="s">
        <v>139</v>
      </c>
      <c r="C172" s="344"/>
      <c r="D172" s="344"/>
      <c r="E172" s="345"/>
      <c r="F172" s="194">
        <v>0</v>
      </c>
      <c r="G172" s="194">
        <v>0</v>
      </c>
      <c r="H172" s="194">
        <v>0</v>
      </c>
      <c r="I172" s="194">
        <v>0</v>
      </c>
      <c r="J172" s="197">
        <v>0</v>
      </c>
    </row>
    <row r="173" spans="2:10" ht="20.100000000000001" customHeight="1" x14ac:dyDescent="0.25">
      <c r="B173" s="340" t="s">
        <v>116</v>
      </c>
      <c r="C173" s="341"/>
      <c r="D173" s="341"/>
      <c r="E173" s="342"/>
      <c r="F173" s="162">
        <f>SUM(F174:F186)</f>
        <v>68564.98000000001</v>
      </c>
      <c r="G173" s="162">
        <f>SUM(G174:G186)</f>
        <v>102000</v>
      </c>
      <c r="H173" s="162">
        <f>SUM(H174:H186)</f>
        <v>52595</v>
      </c>
      <c r="I173" s="162">
        <f>SUM(I174:I186)</f>
        <v>67265</v>
      </c>
      <c r="J173" s="163">
        <f>SUM(J174:J186)</f>
        <v>50863</v>
      </c>
    </row>
    <row r="174" spans="2:10" ht="20.100000000000001" customHeight="1" x14ac:dyDescent="0.25">
      <c r="B174" s="343" t="s">
        <v>140</v>
      </c>
      <c r="C174" s="344"/>
      <c r="D174" s="344"/>
      <c r="E174" s="345"/>
      <c r="F174" s="194">
        <v>229.48</v>
      </c>
      <c r="G174" s="194">
        <v>2000</v>
      </c>
      <c r="H174" s="194">
        <v>1230</v>
      </c>
      <c r="I174" s="194">
        <v>1500</v>
      </c>
      <c r="J174" s="197">
        <v>976</v>
      </c>
    </row>
    <row r="175" spans="2:10" ht="20.100000000000001" customHeight="1" x14ac:dyDescent="0.25">
      <c r="B175" s="295" t="s">
        <v>142</v>
      </c>
      <c r="C175" s="296"/>
      <c r="D175" s="296"/>
      <c r="E175" s="297"/>
      <c r="F175" s="194">
        <v>0</v>
      </c>
      <c r="G175" s="194">
        <v>0</v>
      </c>
      <c r="H175" s="194">
        <v>600</v>
      </c>
      <c r="I175" s="194">
        <v>750</v>
      </c>
      <c r="J175" s="197">
        <v>370</v>
      </c>
    </row>
    <row r="176" spans="2:10" ht="20.100000000000001" customHeight="1" x14ac:dyDescent="0.25">
      <c r="B176" s="343" t="s">
        <v>143</v>
      </c>
      <c r="C176" s="344"/>
      <c r="D176" s="344"/>
      <c r="E176" s="345"/>
      <c r="F176" s="194">
        <v>1014.09</v>
      </c>
      <c r="G176" s="194">
        <v>4000</v>
      </c>
      <c r="H176" s="194">
        <v>3000</v>
      </c>
      <c r="I176" s="194">
        <v>3000</v>
      </c>
      <c r="J176" s="197">
        <v>3000</v>
      </c>
    </row>
    <row r="177" spans="2:10" ht="20.100000000000001" customHeight="1" x14ac:dyDescent="0.25">
      <c r="B177" s="286" t="s">
        <v>145</v>
      </c>
      <c r="C177" s="287"/>
      <c r="D177" s="287"/>
      <c r="E177" s="288"/>
      <c r="F177" s="194">
        <v>1393.86</v>
      </c>
      <c r="G177" s="194">
        <v>4000</v>
      </c>
      <c r="H177" s="194">
        <v>0</v>
      </c>
      <c r="I177" s="194">
        <v>0</v>
      </c>
      <c r="J177" s="197">
        <v>0</v>
      </c>
    </row>
    <row r="178" spans="2:10" ht="20.100000000000001" customHeight="1" x14ac:dyDescent="0.25">
      <c r="B178" s="286" t="s">
        <v>212</v>
      </c>
      <c r="C178" s="287"/>
      <c r="D178" s="287"/>
      <c r="E178" s="288"/>
      <c r="F178" s="194">
        <v>0</v>
      </c>
      <c r="G178" s="194">
        <v>1000</v>
      </c>
      <c r="H178" s="194">
        <v>1000</v>
      </c>
      <c r="I178" s="194">
        <v>1000</v>
      </c>
      <c r="J178" s="197">
        <v>1000</v>
      </c>
    </row>
    <row r="179" spans="2:10" ht="20.100000000000001" customHeight="1" x14ac:dyDescent="0.25">
      <c r="B179" s="286" t="s">
        <v>146</v>
      </c>
      <c r="C179" s="287"/>
      <c r="D179" s="287"/>
      <c r="E179" s="288"/>
      <c r="F179" s="194">
        <v>1114</v>
      </c>
      <c r="G179" s="194">
        <v>2000</v>
      </c>
      <c r="H179" s="194">
        <v>1000</v>
      </c>
      <c r="I179" s="194">
        <v>1000</v>
      </c>
      <c r="J179" s="197">
        <v>1000</v>
      </c>
    </row>
    <row r="180" spans="2:10" ht="20.100000000000001" customHeight="1" x14ac:dyDescent="0.25">
      <c r="B180" s="343" t="s">
        <v>213</v>
      </c>
      <c r="C180" s="344"/>
      <c r="D180" s="344"/>
      <c r="E180" s="345"/>
      <c r="F180" s="194">
        <v>3572</v>
      </c>
      <c r="G180" s="194">
        <v>3000</v>
      </c>
      <c r="H180" s="194">
        <v>1867</v>
      </c>
      <c r="I180" s="194">
        <v>1867</v>
      </c>
      <c r="J180" s="197">
        <v>1867</v>
      </c>
    </row>
    <row r="181" spans="2:10" ht="20.100000000000001" customHeight="1" x14ac:dyDescent="0.25">
      <c r="B181" s="343" t="s">
        <v>147</v>
      </c>
      <c r="C181" s="344"/>
      <c r="D181" s="344"/>
      <c r="E181" s="345"/>
      <c r="F181" s="194">
        <v>12466.92</v>
      </c>
      <c r="G181" s="194">
        <v>20000</v>
      </c>
      <c r="H181" s="194">
        <v>3273</v>
      </c>
      <c r="I181" s="194">
        <v>3273</v>
      </c>
      <c r="J181" s="197">
        <v>3273</v>
      </c>
    </row>
    <row r="182" spans="2:10" ht="20.100000000000001" customHeight="1" x14ac:dyDescent="0.25">
      <c r="B182" s="343" t="s">
        <v>148</v>
      </c>
      <c r="C182" s="344"/>
      <c r="D182" s="344"/>
      <c r="E182" s="345"/>
      <c r="F182" s="194">
        <v>11739.87</v>
      </c>
      <c r="G182" s="194">
        <v>20000</v>
      </c>
      <c r="H182" s="194">
        <v>13725</v>
      </c>
      <c r="I182" s="194">
        <v>13725</v>
      </c>
      <c r="J182" s="197">
        <v>14148</v>
      </c>
    </row>
    <row r="183" spans="2:10" ht="20.100000000000001" customHeight="1" x14ac:dyDescent="0.25">
      <c r="B183" s="295" t="s">
        <v>150</v>
      </c>
      <c r="C183" s="296"/>
      <c r="D183" s="296"/>
      <c r="E183" s="297"/>
      <c r="F183" s="194">
        <v>0</v>
      </c>
      <c r="G183" s="194">
        <v>0</v>
      </c>
      <c r="H183" s="194">
        <v>150</v>
      </c>
      <c r="I183" s="194">
        <v>150</v>
      </c>
      <c r="J183" s="197">
        <v>150</v>
      </c>
    </row>
    <row r="184" spans="2:10" ht="20.100000000000001" customHeight="1" x14ac:dyDescent="0.25">
      <c r="B184" s="343" t="s">
        <v>152</v>
      </c>
      <c r="C184" s="344"/>
      <c r="D184" s="344"/>
      <c r="E184" s="345"/>
      <c r="F184" s="194">
        <v>36644.04</v>
      </c>
      <c r="G184" s="194">
        <v>40000</v>
      </c>
      <c r="H184" s="194">
        <v>26000</v>
      </c>
      <c r="I184" s="194">
        <v>41000</v>
      </c>
      <c r="J184" s="197">
        <v>23579</v>
      </c>
    </row>
    <row r="185" spans="2:10" ht="20.100000000000001" customHeight="1" x14ac:dyDescent="0.25">
      <c r="B185" s="286" t="s">
        <v>154</v>
      </c>
      <c r="C185" s="287"/>
      <c r="D185" s="287"/>
      <c r="E185" s="288"/>
      <c r="F185" s="194">
        <v>0</v>
      </c>
      <c r="G185" s="194">
        <v>4000</v>
      </c>
      <c r="H185" s="194">
        <v>0</v>
      </c>
      <c r="I185" s="194">
        <v>0</v>
      </c>
      <c r="J185" s="197">
        <v>0</v>
      </c>
    </row>
    <row r="186" spans="2:10" ht="20.100000000000001" customHeight="1" x14ac:dyDescent="0.25">
      <c r="B186" s="343" t="s">
        <v>170</v>
      </c>
      <c r="C186" s="344"/>
      <c r="D186" s="344"/>
      <c r="E186" s="345"/>
      <c r="F186" s="194">
        <v>390.72</v>
      </c>
      <c r="G186" s="194">
        <v>2000</v>
      </c>
      <c r="H186" s="194">
        <v>750</v>
      </c>
      <c r="I186" s="194">
        <v>0</v>
      </c>
      <c r="J186" s="197">
        <v>1500</v>
      </c>
    </row>
    <row r="187" spans="2:10" ht="20.100000000000001" customHeight="1" x14ac:dyDescent="0.25">
      <c r="B187" s="292" t="s">
        <v>118</v>
      </c>
      <c r="C187" s="293"/>
      <c r="D187" s="293"/>
      <c r="E187" s="294"/>
      <c r="F187" s="162">
        <f>SUM(F188)</f>
        <v>0</v>
      </c>
      <c r="G187" s="162">
        <f t="shared" ref="G187:J187" si="46">SUM(G188)</f>
        <v>0</v>
      </c>
      <c r="H187" s="162">
        <f t="shared" si="46"/>
        <v>2250</v>
      </c>
      <c r="I187" s="162">
        <f t="shared" si="46"/>
        <v>30000</v>
      </c>
      <c r="J187" s="163">
        <f t="shared" si="46"/>
        <v>6210</v>
      </c>
    </row>
    <row r="188" spans="2:10" ht="20.100000000000001" customHeight="1" x14ac:dyDescent="0.25">
      <c r="B188" s="295" t="s">
        <v>218</v>
      </c>
      <c r="C188" s="296"/>
      <c r="D188" s="296"/>
      <c r="E188" s="297"/>
      <c r="F188" s="194">
        <v>0</v>
      </c>
      <c r="G188" s="194">
        <v>0</v>
      </c>
      <c r="H188" s="194">
        <v>2250</v>
      </c>
      <c r="I188" s="194">
        <v>30000</v>
      </c>
      <c r="J188" s="197">
        <v>6210</v>
      </c>
    </row>
    <row r="189" spans="2:10" ht="20.100000000000001" customHeight="1" x14ac:dyDescent="0.25">
      <c r="B189" s="340" t="s">
        <v>119</v>
      </c>
      <c r="C189" s="341"/>
      <c r="D189" s="341"/>
      <c r="E189" s="342"/>
      <c r="F189" s="162">
        <f t="shared" ref="F189" si="47">SUM(F190:F194)</f>
        <v>37428.32</v>
      </c>
      <c r="G189" s="162">
        <f>SUM(G190:G195)</f>
        <v>71000</v>
      </c>
      <c r="H189" s="162">
        <f>SUM(H190:H195)</f>
        <v>1000</v>
      </c>
      <c r="I189" s="162">
        <f t="shared" ref="I189:J189" si="48">SUM(I190:I195)</f>
        <v>1000</v>
      </c>
      <c r="J189" s="163">
        <f t="shared" si="48"/>
        <v>1000</v>
      </c>
    </row>
    <row r="190" spans="2:10" ht="20.100000000000001" customHeight="1" x14ac:dyDescent="0.25">
      <c r="B190" s="343" t="s">
        <v>165</v>
      </c>
      <c r="C190" s="344"/>
      <c r="D190" s="344"/>
      <c r="E190" s="345"/>
      <c r="F190" s="194">
        <v>0</v>
      </c>
      <c r="G190" s="194">
        <v>2000</v>
      </c>
      <c r="H190" s="194">
        <v>0</v>
      </c>
      <c r="I190" s="194">
        <v>0</v>
      </c>
      <c r="J190" s="197">
        <v>0</v>
      </c>
    </row>
    <row r="191" spans="2:10" ht="20.100000000000001" customHeight="1" x14ac:dyDescent="0.25">
      <c r="B191" s="343" t="s">
        <v>161</v>
      </c>
      <c r="C191" s="344"/>
      <c r="D191" s="344"/>
      <c r="E191" s="345"/>
      <c r="F191" s="194">
        <v>0</v>
      </c>
      <c r="G191" s="194">
        <v>3000</v>
      </c>
      <c r="H191" s="194">
        <v>0</v>
      </c>
      <c r="I191" s="194">
        <v>0</v>
      </c>
      <c r="J191" s="197">
        <v>0</v>
      </c>
    </row>
    <row r="192" spans="2:10" ht="20.100000000000001" customHeight="1" x14ac:dyDescent="0.25">
      <c r="B192" s="286" t="s">
        <v>162</v>
      </c>
      <c r="C192" s="287"/>
      <c r="D192" s="287"/>
      <c r="E192" s="288"/>
      <c r="F192" s="194">
        <v>0</v>
      </c>
      <c r="G192" s="194">
        <v>2000</v>
      </c>
      <c r="H192" s="194">
        <v>0</v>
      </c>
      <c r="I192" s="194">
        <v>0</v>
      </c>
      <c r="J192" s="197">
        <v>0</v>
      </c>
    </row>
    <row r="193" spans="2:10" ht="20.100000000000001" customHeight="1" x14ac:dyDescent="0.25">
      <c r="B193" s="286" t="s">
        <v>175</v>
      </c>
      <c r="C193" s="287"/>
      <c r="D193" s="287"/>
      <c r="E193" s="288"/>
      <c r="F193" s="194">
        <v>0</v>
      </c>
      <c r="G193" s="194">
        <v>3000</v>
      </c>
      <c r="H193" s="194">
        <v>1000</v>
      </c>
      <c r="I193" s="194">
        <v>1000</v>
      </c>
      <c r="J193" s="197">
        <v>1000</v>
      </c>
    </row>
    <row r="194" spans="2:10" ht="20.100000000000001" customHeight="1" x14ac:dyDescent="0.25">
      <c r="B194" s="343" t="s">
        <v>167</v>
      </c>
      <c r="C194" s="344"/>
      <c r="D194" s="344"/>
      <c r="E194" s="345"/>
      <c r="F194" s="194">
        <v>37428.32</v>
      </c>
      <c r="G194" s="194">
        <v>50000</v>
      </c>
      <c r="H194" s="194">
        <v>0</v>
      </c>
      <c r="I194" s="194">
        <v>0</v>
      </c>
      <c r="J194" s="197">
        <v>0</v>
      </c>
    </row>
    <row r="195" spans="2:10" ht="20.100000000000001" customHeight="1" x14ac:dyDescent="0.25">
      <c r="B195" s="295" t="s">
        <v>198</v>
      </c>
      <c r="C195" s="296"/>
      <c r="D195" s="296"/>
      <c r="E195" s="297"/>
      <c r="F195" s="194">
        <v>0</v>
      </c>
      <c r="G195" s="194">
        <v>11000</v>
      </c>
      <c r="H195" s="194">
        <v>0</v>
      </c>
      <c r="I195" s="194">
        <v>0</v>
      </c>
      <c r="J195" s="197">
        <v>0</v>
      </c>
    </row>
    <row r="196" spans="2:10" ht="20.100000000000001" customHeight="1" x14ac:dyDescent="0.25">
      <c r="B196" s="349" t="s">
        <v>132</v>
      </c>
      <c r="C196" s="350"/>
      <c r="D196" s="350"/>
      <c r="E196" s="351"/>
      <c r="F196" s="164">
        <f t="shared" ref="F196:J196" si="49">SUM(F197)</f>
        <v>8668.01</v>
      </c>
      <c r="G196" s="164">
        <f t="shared" si="49"/>
        <v>11000</v>
      </c>
      <c r="H196" s="164">
        <f t="shared" si="49"/>
        <v>11000</v>
      </c>
      <c r="I196" s="164">
        <f t="shared" si="49"/>
        <v>11000</v>
      </c>
      <c r="J196" s="165">
        <f t="shared" si="49"/>
        <v>11000</v>
      </c>
    </row>
    <row r="197" spans="2:10" ht="20.100000000000001" customHeight="1" x14ac:dyDescent="0.25">
      <c r="B197" s="349" t="s">
        <v>133</v>
      </c>
      <c r="C197" s="350"/>
      <c r="D197" s="350"/>
      <c r="E197" s="351"/>
      <c r="F197" s="164">
        <f>SUM(F198,F202)</f>
        <v>8668.01</v>
      </c>
      <c r="G197" s="164">
        <f t="shared" ref="G197:J197" si="50">SUM(G198,G202)</f>
        <v>11000</v>
      </c>
      <c r="H197" s="164">
        <f t="shared" si="50"/>
        <v>11000</v>
      </c>
      <c r="I197" s="164">
        <f t="shared" si="50"/>
        <v>11000</v>
      </c>
      <c r="J197" s="165">
        <f t="shared" si="50"/>
        <v>11000</v>
      </c>
    </row>
    <row r="198" spans="2:10" ht="20.100000000000001" customHeight="1" x14ac:dyDescent="0.25">
      <c r="B198" s="340" t="s">
        <v>116</v>
      </c>
      <c r="C198" s="341"/>
      <c r="D198" s="341"/>
      <c r="E198" s="342"/>
      <c r="F198" s="162">
        <f>SUM(F199:F201)</f>
        <v>8668.01</v>
      </c>
      <c r="G198" s="162">
        <f t="shared" ref="G198:J198" si="51">SUM(G199:G201)</f>
        <v>11000</v>
      </c>
      <c r="H198" s="162">
        <f t="shared" si="51"/>
        <v>11000</v>
      </c>
      <c r="I198" s="162">
        <f t="shared" si="51"/>
        <v>11000</v>
      </c>
      <c r="J198" s="163">
        <f t="shared" si="51"/>
        <v>11000</v>
      </c>
    </row>
    <row r="199" spans="2:10" ht="20.100000000000001" customHeight="1" x14ac:dyDescent="0.25">
      <c r="B199" s="343" t="s">
        <v>213</v>
      </c>
      <c r="C199" s="344"/>
      <c r="D199" s="344"/>
      <c r="E199" s="345"/>
      <c r="F199" s="194">
        <v>4088.01</v>
      </c>
      <c r="G199" s="194">
        <v>5000</v>
      </c>
      <c r="H199" s="194">
        <v>5000</v>
      </c>
      <c r="I199" s="194">
        <v>5000</v>
      </c>
      <c r="J199" s="197">
        <v>5000</v>
      </c>
    </row>
    <row r="200" spans="2:10" ht="20.100000000000001" customHeight="1" x14ac:dyDescent="0.25">
      <c r="B200" s="343" t="s">
        <v>148</v>
      </c>
      <c r="C200" s="344"/>
      <c r="D200" s="344"/>
      <c r="E200" s="345"/>
      <c r="F200" s="194">
        <v>4430.6899999999996</v>
      </c>
      <c r="G200" s="194">
        <v>5000</v>
      </c>
      <c r="H200" s="194">
        <v>5000</v>
      </c>
      <c r="I200" s="194">
        <v>5000</v>
      </c>
      <c r="J200" s="197">
        <v>5000</v>
      </c>
    </row>
    <row r="201" spans="2:10" ht="20.100000000000001" customHeight="1" x14ac:dyDescent="0.25">
      <c r="B201" s="295" t="s">
        <v>152</v>
      </c>
      <c r="C201" s="296"/>
      <c r="D201" s="296"/>
      <c r="E201" s="297"/>
      <c r="F201" s="195">
        <v>149.31</v>
      </c>
      <c r="G201" s="195">
        <v>1000</v>
      </c>
      <c r="H201" s="195">
        <v>1000</v>
      </c>
      <c r="I201" s="195">
        <v>1000</v>
      </c>
      <c r="J201" s="199">
        <v>1000</v>
      </c>
    </row>
    <row r="202" spans="2:10" ht="20.100000000000001" customHeight="1" x14ac:dyDescent="0.25">
      <c r="B202" s="346" t="s">
        <v>119</v>
      </c>
      <c r="C202" s="347"/>
      <c r="D202" s="347"/>
      <c r="E202" s="348"/>
      <c r="F202" s="167">
        <f>SUM(F203)</f>
        <v>0</v>
      </c>
      <c r="G202" s="167">
        <f t="shared" ref="G202:J202" si="52">SUM(G203)</f>
        <v>0</v>
      </c>
      <c r="H202" s="167">
        <f t="shared" si="52"/>
        <v>0</v>
      </c>
      <c r="I202" s="167">
        <f t="shared" si="52"/>
        <v>0</v>
      </c>
      <c r="J202" s="237">
        <f t="shared" si="52"/>
        <v>0</v>
      </c>
    </row>
    <row r="203" spans="2:10" ht="20.100000000000001" customHeight="1" x14ac:dyDescent="0.25">
      <c r="B203" s="295" t="s">
        <v>167</v>
      </c>
      <c r="C203" s="296"/>
      <c r="D203" s="296"/>
      <c r="E203" s="297"/>
      <c r="F203" s="195">
        <v>0</v>
      </c>
      <c r="G203" s="195">
        <v>0</v>
      </c>
      <c r="H203" s="195">
        <v>0</v>
      </c>
      <c r="I203" s="195">
        <v>0</v>
      </c>
      <c r="J203" s="199">
        <v>0</v>
      </c>
    </row>
    <row r="204" spans="2:10" ht="33.75" customHeight="1" x14ac:dyDescent="0.25">
      <c r="B204" s="337" t="s">
        <v>189</v>
      </c>
      <c r="C204" s="338"/>
      <c r="D204" s="338"/>
      <c r="E204" s="339"/>
      <c r="F204" s="166">
        <f>SUM(F205)</f>
        <v>0</v>
      </c>
      <c r="G204" s="166">
        <f t="shared" ref="G204:J204" si="53">SUM(G205)</f>
        <v>0</v>
      </c>
      <c r="H204" s="166">
        <f t="shared" si="53"/>
        <v>5000</v>
      </c>
      <c r="I204" s="166">
        <f t="shared" si="53"/>
        <v>5000</v>
      </c>
      <c r="J204" s="238">
        <f t="shared" si="53"/>
        <v>5000</v>
      </c>
    </row>
    <row r="205" spans="2:10" ht="31.5" customHeight="1" x14ac:dyDescent="0.25">
      <c r="B205" s="337" t="s">
        <v>186</v>
      </c>
      <c r="C205" s="338"/>
      <c r="D205" s="338"/>
      <c r="E205" s="339"/>
      <c r="F205" s="166">
        <f>SUM(F206,F208)</f>
        <v>0</v>
      </c>
      <c r="G205" s="166">
        <f t="shared" ref="G205:J205" si="54">SUM(G206,G208)</f>
        <v>0</v>
      </c>
      <c r="H205" s="166">
        <f t="shared" si="54"/>
        <v>5000</v>
      </c>
      <c r="I205" s="166">
        <f t="shared" si="54"/>
        <v>5000</v>
      </c>
      <c r="J205" s="238">
        <f t="shared" si="54"/>
        <v>5000</v>
      </c>
    </row>
    <row r="206" spans="2:10" ht="19.5" customHeight="1" x14ac:dyDescent="0.25">
      <c r="B206" s="346" t="s">
        <v>116</v>
      </c>
      <c r="C206" s="347"/>
      <c r="D206" s="347"/>
      <c r="E206" s="348"/>
      <c r="F206" s="167">
        <f>SUM(F207)</f>
        <v>0</v>
      </c>
      <c r="G206" s="167">
        <f t="shared" ref="G206:J206" si="55">SUM(G207)</f>
        <v>0</v>
      </c>
      <c r="H206" s="167">
        <f t="shared" si="55"/>
        <v>2000</v>
      </c>
      <c r="I206" s="167">
        <f t="shared" si="55"/>
        <v>2000</v>
      </c>
      <c r="J206" s="237">
        <f t="shared" si="55"/>
        <v>2000</v>
      </c>
    </row>
    <row r="207" spans="2:10" ht="19.5" customHeight="1" x14ac:dyDescent="0.25">
      <c r="B207" s="286" t="s">
        <v>147</v>
      </c>
      <c r="C207" s="287"/>
      <c r="D207" s="287"/>
      <c r="E207" s="288"/>
      <c r="F207" s="195">
        <v>0</v>
      </c>
      <c r="G207" s="195">
        <v>0</v>
      </c>
      <c r="H207" s="195">
        <v>2000</v>
      </c>
      <c r="I207" s="195">
        <v>2000</v>
      </c>
      <c r="J207" s="199">
        <v>2000</v>
      </c>
    </row>
    <row r="208" spans="2:10" ht="20.100000000000001" customHeight="1" x14ac:dyDescent="0.25">
      <c r="B208" s="292" t="s">
        <v>119</v>
      </c>
      <c r="C208" s="293"/>
      <c r="D208" s="293"/>
      <c r="E208" s="294"/>
      <c r="F208" s="167">
        <f>SUM(F209:F210)</f>
        <v>0</v>
      </c>
      <c r="G208" s="167">
        <f t="shared" ref="G208:J208" si="56">SUM(G209:G210)</f>
        <v>0</v>
      </c>
      <c r="H208" s="167">
        <f t="shared" si="56"/>
        <v>3000</v>
      </c>
      <c r="I208" s="167">
        <f t="shared" si="56"/>
        <v>3000</v>
      </c>
      <c r="J208" s="237">
        <f t="shared" si="56"/>
        <v>3000</v>
      </c>
    </row>
    <row r="209" spans="2:10" ht="19.5" customHeight="1" x14ac:dyDescent="0.25">
      <c r="B209" s="286" t="s">
        <v>167</v>
      </c>
      <c r="C209" s="287"/>
      <c r="D209" s="287"/>
      <c r="E209" s="288"/>
      <c r="F209" s="195">
        <v>0</v>
      </c>
      <c r="G209" s="195">
        <v>0</v>
      </c>
      <c r="H209" s="195">
        <v>3000</v>
      </c>
      <c r="I209" s="195">
        <v>3000</v>
      </c>
      <c r="J209" s="199">
        <v>3000</v>
      </c>
    </row>
    <row r="210" spans="2:10" ht="20.100000000000001" customHeight="1" x14ac:dyDescent="0.25">
      <c r="B210" s="335" t="s">
        <v>188</v>
      </c>
      <c r="C210" s="336"/>
      <c r="D210" s="336"/>
      <c r="E210" s="336"/>
      <c r="F210" s="194">
        <v>0</v>
      </c>
      <c r="G210" s="194">
        <v>0</v>
      </c>
      <c r="H210" s="194">
        <v>0</v>
      </c>
      <c r="I210" s="194">
        <v>0</v>
      </c>
      <c r="J210" s="197">
        <v>0</v>
      </c>
    </row>
    <row r="211" spans="2:10" s="201" customFormat="1" ht="19.5" customHeight="1" x14ac:dyDescent="0.25">
      <c r="B211" s="325" t="s">
        <v>214</v>
      </c>
      <c r="C211" s="326"/>
      <c r="D211" s="326"/>
      <c r="E211" s="326"/>
      <c r="F211" s="207">
        <f>SUM(F212,F220)</f>
        <v>0</v>
      </c>
      <c r="G211" s="207">
        <f t="shared" ref="G211:J211" si="57">SUM(G212,G220)</f>
        <v>0</v>
      </c>
      <c r="H211" s="207">
        <f t="shared" si="57"/>
        <v>308548</v>
      </c>
      <c r="I211" s="207">
        <f t="shared" si="57"/>
        <v>539840</v>
      </c>
      <c r="J211" s="239">
        <f t="shared" si="57"/>
        <v>310437</v>
      </c>
    </row>
    <row r="212" spans="2:10" ht="19.5" customHeight="1" x14ac:dyDescent="0.25">
      <c r="B212" s="327" t="s">
        <v>124</v>
      </c>
      <c r="C212" s="328"/>
      <c r="D212" s="328"/>
      <c r="E212" s="328"/>
      <c r="F212" s="204">
        <f>SUM(F213)</f>
        <v>0</v>
      </c>
      <c r="G212" s="204">
        <f t="shared" ref="G212:J212" si="58">SUM(G213)</f>
        <v>0</v>
      </c>
      <c r="H212" s="204">
        <f t="shared" si="58"/>
        <v>7475</v>
      </c>
      <c r="I212" s="204">
        <f t="shared" si="58"/>
        <v>7476</v>
      </c>
      <c r="J212" s="240">
        <f t="shared" si="58"/>
        <v>7576</v>
      </c>
    </row>
    <row r="213" spans="2:10" ht="19.5" customHeight="1" x14ac:dyDescent="0.25">
      <c r="B213" s="327" t="s">
        <v>215</v>
      </c>
      <c r="C213" s="328"/>
      <c r="D213" s="328"/>
      <c r="E213" s="328"/>
      <c r="F213" s="204">
        <f>SUM(F214,F218)</f>
        <v>0</v>
      </c>
      <c r="G213" s="204">
        <f t="shared" ref="G213:J213" si="59">SUM(G214,G218)</f>
        <v>0</v>
      </c>
      <c r="H213" s="204">
        <f t="shared" si="59"/>
        <v>7475</v>
      </c>
      <c r="I213" s="204">
        <f t="shared" si="59"/>
        <v>7476</v>
      </c>
      <c r="J213" s="240">
        <f t="shared" si="59"/>
        <v>7576</v>
      </c>
    </row>
    <row r="214" spans="2:10" ht="19.5" customHeight="1" x14ac:dyDescent="0.25">
      <c r="B214" s="329" t="s">
        <v>115</v>
      </c>
      <c r="C214" s="330"/>
      <c r="D214" s="330"/>
      <c r="E214" s="330"/>
      <c r="F214" s="203">
        <f>SUM(F215:F217)</f>
        <v>0</v>
      </c>
      <c r="G214" s="203">
        <f t="shared" ref="G214:J214" si="60">SUM(G215:G217)</f>
        <v>0</v>
      </c>
      <c r="H214" s="203">
        <f t="shared" si="60"/>
        <v>4475</v>
      </c>
      <c r="I214" s="203">
        <f t="shared" si="60"/>
        <v>4476</v>
      </c>
      <c r="J214" s="241">
        <f t="shared" si="60"/>
        <v>4576</v>
      </c>
    </row>
    <row r="215" spans="2:10" ht="19.5" customHeight="1" x14ac:dyDescent="0.25">
      <c r="B215" s="331" t="s">
        <v>137</v>
      </c>
      <c r="C215" s="332"/>
      <c r="D215" s="332"/>
      <c r="E215" s="332"/>
      <c r="F215" s="202">
        <v>0</v>
      </c>
      <c r="G215" s="202">
        <v>0</v>
      </c>
      <c r="H215" s="202">
        <v>3155</v>
      </c>
      <c r="I215" s="202">
        <v>3155</v>
      </c>
      <c r="J215" s="242">
        <v>3155</v>
      </c>
    </row>
    <row r="216" spans="2:10" ht="19.5" customHeight="1" x14ac:dyDescent="0.25">
      <c r="B216" s="331" t="s">
        <v>138</v>
      </c>
      <c r="C216" s="332"/>
      <c r="D216" s="332"/>
      <c r="E216" s="332"/>
      <c r="F216" s="202">
        <v>0</v>
      </c>
      <c r="G216" s="202">
        <v>0</v>
      </c>
      <c r="H216" s="202">
        <v>800</v>
      </c>
      <c r="I216" s="202">
        <v>800</v>
      </c>
      <c r="J216" s="242">
        <v>900</v>
      </c>
    </row>
    <row r="217" spans="2:10" ht="19.5" customHeight="1" x14ac:dyDescent="0.25">
      <c r="B217" s="333" t="s">
        <v>139</v>
      </c>
      <c r="C217" s="334"/>
      <c r="D217" s="334"/>
      <c r="E217" s="334"/>
      <c r="F217" s="194">
        <v>0</v>
      </c>
      <c r="G217" s="194">
        <v>0</v>
      </c>
      <c r="H217" s="194">
        <v>520</v>
      </c>
      <c r="I217" s="194">
        <v>521</v>
      </c>
      <c r="J217" s="197">
        <v>521</v>
      </c>
    </row>
    <row r="218" spans="2:10" ht="19.5" customHeight="1" x14ac:dyDescent="0.25">
      <c r="B218" s="329" t="s">
        <v>116</v>
      </c>
      <c r="C218" s="330"/>
      <c r="D218" s="330"/>
      <c r="E218" s="330"/>
      <c r="F218" s="162">
        <f>SUM(F219)</f>
        <v>0</v>
      </c>
      <c r="G218" s="162">
        <f t="shared" ref="G218:J218" si="61">SUM(G219)</f>
        <v>0</v>
      </c>
      <c r="H218" s="162">
        <f t="shared" si="61"/>
        <v>3000</v>
      </c>
      <c r="I218" s="162">
        <f t="shared" si="61"/>
        <v>3000</v>
      </c>
      <c r="J218" s="163">
        <f t="shared" si="61"/>
        <v>3000</v>
      </c>
    </row>
    <row r="219" spans="2:10" ht="19.5" customHeight="1" x14ac:dyDescent="0.25">
      <c r="B219" s="333" t="s">
        <v>141</v>
      </c>
      <c r="C219" s="334"/>
      <c r="D219" s="334"/>
      <c r="E219" s="334"/>
      <c r="F219" s="194">
        <v>0</v>
      </c>
      <c r="G219" s="194">
        <v>0</v>
      </c>
      <c r="H219" s="194">
        <v>3000</v>
      </c>
      <c r="I219" s="194">
        <v>3000</v>
      </c>
      <c r="J219" s="197">
        <v>3000</v>
      </c>
    </row>
    <row r="220" spans="2:10" ht="19.5" customHeight="1" x14ac:dyDescent="0.25">
      <c r="B220" s="289" t="s">
        <v>219</v>
      </c>
      <c r="C220" s="290"/>
      <c r="D220" s="290"/>
      <c r="E220" s="291"/>
      <c r="F220" s="204">
        <f>SUM(F221)</f>
        <v>0</v>
      </c>
      <c r="G220" s="204">
        <f t="shared" ref="G220:J220" si="62">SUM(G221)</f>
        <v>0</v>
      </c>
      <c r="H220" s="204">
        <f t="shared" si="62"/>
        <v>301073</v>
      </c>
      <c r="I220" s="204">
        <f t="shared" si="62"/>
        <v>532364</v>
      </c>
      <c r="J220" s="240">
        <f t="shared" si="62"/>
        <v>302861</v>
      </c>
    </row>
    <row r="221" spans="2:10" ht="33.75" customHeight="1" x14ac:dyDescent="0.25">
      <c r="B221" s="289" t="s">
        <v>220</v>
      </c>
      <c r="C221" s="290"/>
      <c r="D221" s="290"/>
      <c r="E221" s="291"/>
      <c r="F221" s="204">
        <f>SUM(F222,F225,F236,F239,F241)</f>
        <v>0</v>
      </c>
      <c r="G221" s="204">
        <f t="shared" ref="G221:J221" si="63">SUM(G222,G225,G236,G239,G241)</f>
        <v>0</v>
      </c>
      <c r="H221" s="204">
        <f t="shared" si="63"/>
        <v>301073</v>
      </c>
      <c r="I221" s="204">
        <f t="shared" si="63"/>
        <v>532364</v>
      </c>
      <c r="J221" s="240">
        <f t="shared" si="63"/>
        <v>302861</v>
      </c>
    </row>
    <row r="222" spans="2:10" ht="19.5" customHeight="1" x14ac:dyDescent="0.25">
      <c r="B222" s="322" t="s">
        <v>115</v>
      </c>
      <c r="C222" s="323"/>
      <c r="D222" s="323"/>
      <c r="E222" s="324"/>
      <c r="F222" s="203">
        <f>SUM(F223:F224)</f>
        <v>0</v>
      </c>
      <c r="G222" s="203">
        <f t="shared" ref="G222:J222" si="64">SUM(G223:G224)</f>
        <v>0</v>
      </c>
      <c r="H222" s="203">
        <f t="shared" si="64"/>
        <v>20828</v>
      </c>
      <c r="I222" s="203">
        <f t="shared" si="64"/>
        <v>20829</v>
      </c>
      <c r="J222" s="241">
        <f t="shared" si="64"/>
        <v>20829</v>
      </c>
    </row>
    <row r="223" spans="2:10" ht="19.5" customHeight="1" x14ac:dyDescent="0.25">
      <c r="B223" s="298" t="s">
        <v>137</v>
      </c>
      <c r="C223" s="299"/>
      <c r="D223" s="299"/>
      <c r="E223" s="300"/>
      <c r="F223" s="202">
        <v>0</v>
      </c>
      <c r="G223" s="202">
        <v>0</v>
      </c>
      <c r="H223" s="202">
        <v>17878</v>
      </c>
      <c r="I223" s="202">
        <v>17879</v>
      </c>
      <c r="J223" s="242">
        <v>17879</v>
      </c>
    </row>
    <row r="224" spans="2:10" ht="19.5" customHeight="1" x14ac:dyDescent="0.25">
      <c r="B224" s="307" t="s">
        <v>139</v>
      </c>
      <c r="C224" s="308"/>
      <c r="D224" s="308"/>
      <c r="E224" s="309"/>
      <c r="F224" s="202">
        <v>0</v>
      </c>
      <c r="G224" s="202">
        <v>0</v>
      </c>
      <c r="H224" s="202">
        <v>2950</v>
      </c>
      <c r="I224" s="202">
        <v>2950</v>
      </c>
      <c r="J224" s="242">
        <v>2950</v>
      </c>
    </row>
    <row r="225" spans="2:10" ht="19.5" customHeight="1" x14ac:dyDescent="0.25">
      <c r="B225" s="310" t="s">
        <v>116</v>
      </c>
      <c r="C225" s="311"/>
      <c r="D225" s="311"/>
      <c r="E225" s="312"/>
      <c r="F225" s="203">
        <f>SUM(F226:F235)</f>
        <v>0</v>
      </c>
      <c r="G225" s="203">
        <f t="shared" ref="G225:J225" si="65">SUM(G226:G235)</f>
        <v>0</v>
      </c>
      <c r="H225" s="203">
        <f t="shared" si="65"/>
        <v>134705</v>
      </c>
      <c r="I225" s="203">
        <f t="shared" si="65"/>
        <v>219585</v>
      </c>
      <c r="J225" s="241">
        <f t="shared" si="65"/>
        <v>124892</v>
      </c>
    </row>
    <row r="226" spans="2:10" ht="19.5" customHeight="1" x14ac:dyDescent="0.25">
      <c r="B226" s="307" t="s">
        <v>140</v>
      </c>
      <c r="C226" s="308"/>
      <c r="D226" s="308"/>
      <c r="E226" s="309"/>
      <c r="F226" s="202">
        <v>0</v>
      </c>
      <c r="G226" s="202">
        <v>0</v>
      </c>
      <c r="H226" s="202">
        <v>6970</v>
      </c>
      <c r="I226" s="202">
        <v>8500</v>
      </c>
      <c r="J226" s="242">
        <v>5534</v>
      </c>
    </row>
    <row r="227" spans="2:10" ht="19.5" customHeight="1" x14ac:dyDescent="0.25">
      <c r="B227" s="307" t="s">
        <v>142</v>
      </c>
      <c r="C227" s="308"/>
      <c r="D227" s="308"/>
      <c r="E227" s="309"/>
      <c r="F227" s="202">
        <v>0</v>
      </c>
      <c r="G227" s="202">
        <v>0</v>
      </c>
      <c r="H227" s="202">
        <v>3400</v>
      </c>
      <c r="I227" s="202">
        <v>5000</v>
      </c>
      <c r="J227" s="242">
        <v>2095</v>
      </c>
    </row>
    <row r="228" spans="2:10" ht="19.5" customHeight="1" x14ac:dyDescent="0.25">
      <c r="B228" s="307" t="s">
        <v>143</v>
      </c>
      <c r="C228" s="308"/>
      <c r="D228" s="308"/>
      <c r="E228" s="309"/>
      <c r="F228" s="202">
        <v>0</v>
      </c>
      <c r="G228" s="202">
        <v>0</v>
      </c>
      <c r="H228" s="202">
        <v>500</v>
      </c>
      <c r="I228" s="202">
        <v>1000</v>
      </c>
      <c r="J228" s="242">
        <v>500</v>
      </c>
    </row>
    <row r="229" spans="2:10" ht="19.5" customHeight="1" x14ac:dyDescent="0.25">
      <c r="B229" s="298" t="s">
        <v>144</v>
      </c>
      <c r="C229" s="299"/>
      <c r="D229" s="299"/>
      <c r="E229" s="300"/>
      <c r="F229" s="202">
        <v>0</v>
      </c>
      <c r="G229" s="202">
        <v>0</v>
      </c>
      <c r="H229" s="202">
        <v>500</v>
      </c>
      <c r="I229" s="202">
        <v>1000</v>
      </c>
      <c r="J229" s="242">
        <v>500</v>
      </c>
    </row>
    <row r="230" spans="2:10" ht="19.5" customHeight="1" x14ac:dyDescent="0.25">
      <c r="B230" s="298" t="s">
        <v>213</v>
      </c>
      <c r="C230" s="299"/>
      <c r="D230" s="299"/>
      <c r="E230" s="300"/>
      <c r="F230" s="202">
        <v>0</v>
      </c>
      <c r="G230" s="202">
        <v>0</v>
      </c>
      <c r="H230" s="202">
        <v>10583</v>
      </c>
      <c r="I230" s="202">
        <v>10583</v>
      </c>
      <c r="J230" s="242">
        <v>10584</v>
      </c>
    </row>
    <row r="231" spans="2:10" ht="19.5" customHeight="1" x14ac:dyDescent="0.25">
      <c r="B231" s="298" t="s">
        <v>147</v>
      </c>
      <c r="C231" s="299"/>
      <c r="D231" s="299"/>
      <c r="E231" s="300"/>
      <c r="F231" s="202">
        <v>0</v>
      </c>
      <c r="G231" s="202">
        <v>0</v>
      </c>
      <c r="H231" s="202">
        <v>12877</v>
      </c>
      <c r="I231" s="202">
        <v>12877</v>
      </c>
      <c r="J231" s="242">
        <v>12877</v>
      </c>
    </row>
    <row r="232" spans="2:10" ht="19.5" customHeight="1" x14ac:dyDescent="0.25">
      <c r="B232" s="313" t="s">
        <v>148</v>
      </c>
      <c r="C232" s="314"/>
      <c r="D232" s="314"/>
      <c r="E232" s="315"/>
      <c r="F232" s="205">
        <v>0</v>
      </c>
      <c r="G232" s="205">
        <v>0</v>
      </c>
      <c r="H232" s="205">
        <v>9775</v>
      </c>
      <c r="I232" s="205">
        <v>9775</v>
      </c>
      <c r="J232" s="230">
        <v>12171</v>
      </c>
    </row>
    <row r="233" spans="2:10" ht="19.5" customHeight="1" x14ac:dyDescent="0.25">
      <c r="B233" s="313" t="s">
        <v>150</v>
      </c>
      <c r="C233" s="314"/>
      <c r="D233" s="314"/>
      <c r="E233" s="315"/>
      <c r="F233" s="205">
        <v>0</v>
      </c>
      <c r="G233" s="205">
        <v>0</v>
      </c>
      <c r="H233" s="205">
        <v>850</v>
      </c>
      <c r="I233" s="205">
        <v>850</v>
      </c>
      <c r="J233" s="230">
        <v>850</v>
      </c>
    </row>
    <row r="234" spans="2:10" ht="19.5" customHeight="1" x14ac:dyDescent="0.25">
      <c r="B234" s="313" t="s">
        <v>152</v>
      </c>
      <c r="C234" s="314"/>
      <c r="D234" s="314"/>
      <c r="E234" s="315"/>
      <c r="F234" s="205">
        <v>0</v>
      </c>
      <c r="G234" s="205">
        <v>0</v>
      </c>
      <c r="H234" s="205">
        <v>85000</v>
      </c>
      <c r="I234" s="205">
        <v>170000</v>
      </c>
      <c r="J234" s="230">
        <v>71281</v>
      </c>
    </row>
    <row r="235" spans="2:10" ht="19.5" customHeight="1" x14ac:dyDescent="0.25">
      <c r="B235" s="313" t="s">
        <v>170</v>
      </c>
      <c r="C235" s="314"/>
      <c r="D235" s="314"/>
      <c r="E235" s="315"/>
      <c r="F235" s="205">
        <v>0</v>
      </c>
      <c r="G235" s="205">
        <v>0</v>
      </c>
      <c r="H235" s="205">
        <v>4250</v>
      </c>
      <c r="I235" s="205">
        <v>0</v>
      </c>
      <c r="J235" s="230">
        <v>8500</v>
      </c>
    </row>
    <row r="236" spans="2:10" ht="19.5" customHeight="1" x14ac:dyDescent="0.25">
      <c r="B236" s="379" t="s">
        <v>242</v>
      </c>
      <c r="C236" s="380"/>
      <c r="D236" s="380"/>
      <c r="E236" s="381"/>
      <c r="F236" s="206">
        <f>SUM(F237:F238)</f>
        <v>0</v>
      </c>
      <c r="G236" s="206">
        <f t="shared" ref="G236:J236" si="66">SUM(G237:G238)</f>
        <v>0</v>
      </c>
      <c r="H236" s="206">
        <f t="shared" si="66"/>
        <v>131790</v>
      </c>
      <c r="I236" s="206">
        <f t="shared" si="66"/>
        <v>121950</v>
      </c>
      <c r="J236" s="243">
        <f t="shared" si="66"/>
        <v>121950</v>
      </c>
    </row>
    <row r="237" spans="2:10" ht="19.5" customHeight="1" x14ac:dyDescent="0.25">
      <c r="B237" s="382" t="s">
        <v>243</v>
      </c>
      <c r="C237" s="383"/>
      <c r="D237" s="383"/>
      <c r="E237" s="384"/>
      <c r="F237" s="205">
        <v>0</v>
      </c>
      <c r="G237" s="205">
        <v>0</v>
      </c>
      <c r="H237" s="205">
        <v>121950</v>
      </c>
      <c r="I237" s="205">
        <v>121950</v>
      </c>
      <c r="J237" s="230">
        <v>121950</v>
      </c>
    </row>
    <row r="238" spans="2:10" ht="19.5" customHeight="1" x14ac:dyDescent="0.25">
      <c r="B238" s="382" t="s">
        <v>244</v>
      </c>
      <c r="C238" s="383"/>
      <c r="D238" s="383"/>
      <c r="E238" s="384"/>
      <c r="F238" s="205">
        <v>0</v>
      </c>
      <c r="G238" s="205">
        <v>0</v>
      </c>
      <c r="H238" s="205">
        <v>9840</v>
      </c>
      <c r="I238" s="205">
        <v>0</v>
      </c>
      <c r="J238" s="230">
        <v>0</v>
      </c>
    </row>
    <row r="239" spans="2:10" ht="19.5" customHeight="1" x14ac:dyDescent="0.25">
      <c r="B239" s="301" t="s">
        <v>118</v>
      </c>
      <c r="C239" s="302"/>
      <c r="D239" s="302"/>
      <c r="E239" s="303"/>
      <c r="F239" s="206">
        <f>SUM(F240)</f>
        <v>0</v>
      </c>
      <c r="G239" s="206">
        <f t="shared" ref="G239:J239" si="67">SUM(G240)</f>
        <v>0</v>
      </c>
      <c r="H239" s="206">
        <f t="shared" si="67"/>
        <v>12750</v>
      </c>
      <c r="I239" s="206">
        <f t="shared" si="67"/>
        <v>170000</v>
      </c>
      <c r="J239" s="243">
        <f t="shared" si="67"/>
        <v>35190</v>
      </c>
    </row>
    <row r="240" spans="2:10" ht="19.5" customHeight="1" x14ac:dyDescent="0.25">
      <c r="B240" s="316" t="s">
        <v>218</v>
      </c>
      <c r="C240" s="317"/>
      <c r="D240" s="317"/>
      <c r="E240" s="318"/>
      <c r="F240" s="205">
        <v>0</v>
      </c>
      <c r="G240" s="205">
        <v>0</v>
      </c>
      <c r="H240" s="205">
        <v>12750</v>
      </c>
      <c r="I240" s="205">
        <v>170000</v>
      </c>
      <c r="J240" s="230">
        <v>35190</v>
      </c>
    </row>
    <row r="241" spans="2:10" ht="19.5" customHeight="1" x14ac:dyDescent="0.25">
      <c r="B241" s="319" t="s">
        <v>119</v>
      </c>
      <c r="C241" s="320"/>
      <c r="D241" s="320"/>
      <c r="E241" s="321"/>
      <c r="F241" s="206">
        <f>SUM(F242)</f>
        <v>0</v>
      </c>
      <c r="G241" s="206">
        <f t="shared" ref="G241:J241" si="68">SUM(G242)</f>
        <v>0</v>
      </c>
      <c r="H241" s="206">
        <f t="shared" si="68"/>
        <v>1000</v>
      </c>
      <c r="I241" s="206">
        <f t="shared" si="68"/>
        <v>0</v>
      </c>
      <c r="J241" s="243">
        <f t="shared" si="68"/>
        <v>0</v>
      </c>
    </row>
    <row r="242" spans="2:10" ht="19.5" customHeight="1" thickBot="1" x14ac:dyDescent="0.3">
      <c r="B242" s="304" t="s">
        <v>161</v>
      </c>
      <c r="C242" s="305"/>
      <c r="D242" s="305"/>
      <c r="E242" s="306"/>
      <c r="F242" s="192">
        <v>0</v>
      </c>
      <c r="G242" s="192">
        <v>0</v>
      </c>
      <c r="H242" s="192">
        <v>1000</v>
      </c>
      <c r="I242" s="192">
        <v>0</v>
      </c>
      <c r="J242" s="139">
        <v>0</v>
      </c>
    </row>
  </sheetData>
  <mergeCells count="238">
    <mergeCell ref="B236:E236"/>
    <mergeCell ref="B237:E237"/>
    <mergeCell ref="B238:E238"/>
    <mergeCell ref="B5:J5"/>
    <mergeCell ref="B7:E7"/>
    <mergeCell ref="B8:E8"/>
    <mergeCell ref="B3:J3"/>
    <mergeCell ref="B10:E10"/>
    <mergeCell ref="B9:E9"/>
    <mergeCell ref="B30:E30"/>
    <mergeCell ref="B31:E31"/>
    <mergeCell ref="B32:E32"/>
    <mergeCell ref="B18:E18"/>
    <mergeCell ref="B20:E20"/>
    <mergeCell ref="B22:E22"/>
    <mergeCell ref="B23:E23"/>
    <mergeCell ref="B33:E33"/>
    <mergeCell ref="B34:E34"/>
    <mergeCell ref="B11:E11"/>
    <mergeCell ref="B13:E13"/>
    <mergeCell ref="B14:E14"/>
    <mergeCell ref="B15:E15"/>
    <mergeCell ref="B16:E16"/>
    <mergeCell ref="B17:E17"/>
    <mergeCell ref="B21:E21"/>
    <mergeCell ref="B25:E25"/>
    <mergeCell ref="B26:E26"/>
    <mergeCell ref="B29:E29"/>
    <mergeCell ref="B27:E27"/>
    <mergeCell ref="B28:E28"/>
    <mergeCell ref="B12:E12"/>
    <mergeCell ref="B24:E24"/>
    <mergeCell ref="B19:E19"/>
    <mergeCell ref="B40:E40"/>
    <mergeCell ref="B41:E41"/>
    <mergeCell ref="B42:E42"/>
    <mergeCell ref="B43:E43"/>
    <mergeCell ref="B44:E44"/>
    <mergeCell ref="B35:E35"/>
    <mergeCell ref="B36:E36"/>
    <mergeCell ref="B37:E37"/>
    <mergeCell ref="B38:E38"/>
    <mergeCell ref="B39:E39"/>
    <mergeCell ref="B50:E50"/>
    <mergeCell ref="B51:E51"/>
    <mergeCell ref="B52:E52"/>
    <mergeCell ref="B53:E53"/>
    <mergeCell ref="B54:E54"/>
    <mergeCell ref="B45:E45"/>
    <mergeCell ref="B46:E46"/>
    <mergeCell ref="B47:E47"/>
    <mergeCell ref="B48:E48"/>
    <mergeCell ref="B49:E49"/>
    <mergeCell ref="B60:E60"/>
    <mergeCell ref="B61:E61"/>
    <mergeCell ref="B62:E62"/>
    <mergeCell ref="B63:E63"/>
    <mergeCell ref="B64:E64"/>
    <mergeCell ref="B55:E55"/>
    <mergeCell ref="B56:E56"/>
    <mergeCell ref="B57:E57"/>
    <mergeCell ref="B58:E58"/>
    <mergeCell ref="B59:E59"/>
    <mergeCell ref="B72:E72"/>
    <mergeCell ref="B73:E73"/>
    <mergeCell ref="B74:E74"/>
    <mergeCell ref="B75:E75"/>
    <mergeCell ref="B76:E76"/>
    <mergeCell ref="B65:E65"/>
    <mergeCell ref="B68:E68"/>
    <mergeCell ref="B69:E69"/>
    <mergeCell ref="B70:E70"/>
    <mergeCell ref="B71:E71"/>
    <mergeCell ref="B66:E66"/>
    <mergeCell ref="B67:E67"/>
    <mergeCell ref="B82:E82"/>
    <mergeCell ref="B83:E83"/>
    <mergeCell ref="B84:E84"/>
    <mergeCell ref="B86:E86"/>
    <mergeCell ref="B87:E87"/>
    <mergeCell ref="B77:E77"/>
    <mergeCell ref="B78:E78"/>
    <mergeCell ref="B79:E79"/>
    <mergeCell ref="B80:E80"/>
    <mergeCell ref="B81:E81"/>
    <mergeCell ref="B85:E85"/>
    <mergeCell ref="B93:E93"/>
    <mergeCell ref="B94:E94"/>
    <mergeCell ref="B95:E95"/>
    <mergeCell ref="B96:E96"/>
    <mergeCell ref="B97:E97"/>
    <mergeCell ref="B88:E88"/>
    <mergeCell ref="B89:E89"/>
    <mergeCell ref="B90:E90"/>
    <mergeCell ref="B91:E91"/>
    <mergeCell ref="B92:E92"/>
    <mergeCell ref="B103:E103"/>
    <mergeCell ref="B104:E104"/>
    <mergeCell ref="B105:E105"/>
    <mergeCell ref="B106:E106"/>
    <mergeCell ref="B107:E107"/>
    <mergeCell ref="B98:E98"/>
    <mergeCell ref="B99:E99"/>
    <mergeCell ref="B100:E100"/>
    <mergeCell ref="B101:E101"/>
    <mergeCell ref="B102:E102"/>
    <mergeCell ref="B115:E115"/>
    <mergeCell ref="B117:E117"/>
    <mergeCell ref="B120:E120"/>
    <mergeCell ref="B122:E122"/>
    <mergeCell ref="B123:E123"/>
    <mergeCell ref="B108:E108"/>
    <mergeCell ref="B109:E109"/>
    <mergeCell ref="B110:E110"/>
    <mergeCell ref="B111:E111"/>
    <mergeCell ref="B112:E112"/>
    <mergeCell ref="B113:E113"/>
    <mergeCell ref="B114:E114"/>
    <mergeCell ref="B118:E118"/>
    <mergeCell ref="B119:E119"/>
    <mergeCell ref="B121:E121"/>
    <mergeCell ref="B116:E116"/>
    <mergeCell ref="B129:E129"/>
    <mergeCell ref="B130:E130"/>
    <mergeCell ref="B131:E131"/>
    <mergeCell ref="B134:E134"/>
    <mergeCell ref="B132:E132"/>
    <mergeCell ref="B133:E133"/>
    <mergeCell ref="B137:E137"/>
    <mergeCell ref="B128:E128"/>
    <mergeCell ref="B127:E127"/>
    <mergeCell ref="B204:E204"/>
    <mergeCell ref="B205:E205"/>
    <mergeCell ref="B208:E208"/>
    <mergeCell ref="B195:E195"/>
    <mergeCell ref="B202:E202"/>
    <mergeCell ref="B207:E207"/>
    <mergeCell ref="B151:E151"/>
    <mergeCell ref="B152:E152"/>
    <mergeCell ref="B153:E153"/>
    <mergeCell ref="B156:E156"/>
    <mergeCell ref="B158:E158"/>
    <mergeCell ref="B161:E161"/>
    <mergeCell ref="B162:E162"/>
    <mergeCell ref="B163:E163"/>
    <mergeCell ref="B168:E168"/>
    <mergeCell ref="B165:E165"/>
    <mergeCell ref="B167:E167"/>
    <mergeCell ref="B206:E206"/>
    <mergeCell ref="B184:E184"/>
    <mergeCell ref="B186:E186"/>
    <mergeCell ref="B189:E189"/>
    <mergeCell ref="B190:E190"/>
    <mergeCell ref="B191:E191"/>
    <mergeCell ref="B155:E155"/>
    <mergeCell ref="B201:E201"/>
    <mergeCell ref="B203:E203"/>
    <mergeCell ref="B200:E200"/>
    <mergeCell ref="B174:E174"/>
    <mergeCell ref="B176:E176"/>
    <mergeCell ref="B180:E180"/>
    <mergeCell ref="B181:E181"/>
    <mergeCell ref="B182:E182"/>
    <mergeCell ref="B169:E169"/>
    <mergeCell ref="B170:E170"/>
    <mergeCell ref="B171:E171"/>
    <mergeCell ref="B172:E172"/>
    <mergeCell ref="B173:E173"/>
    <mergeCell ref="B177:E177"/>
    <mergeCell ref="B178:E178"/>
    <mergeCell ref="B179:E179"/>
    <mergeCell ref="B193:E193"/>
    <mergeCell ref="B194:E194"/>
    <mergeCell ref="B196:E196"/>
    <mergeCell ref="B197:E197"/>
    <mergeCell ref="B198:E198"/>
    <mergeCell ref="B199:E199"/>
    <mergeCell ref="B175:E175"/>
    <mergeCell ref="B183:E183"/>
    <mergeCell ref="B124:E124"/>
    <mergeCell ref="B126:E126"/>
    <mergeCell ref="B157:E157"/>
    <mergeCell ref="B159:E159"/>
    <mergeCell ref="B160:E160"/>
    <mergeCell ref="B164:E164"/>
    <mergeCell ref="B166:E166"/>
    <mergeCell ref="B150:E150"/>
    <mergeCell ref="B141:E141"/>
    <mergeCell ref="B142:E142"/>
    <mergeCell ref="B144:E144"/>
    <mergeCell ref="B148:E148"/>
    <mergeCell ref="B149:E149"/>
    <mergeCell ref="B143:E143"/>
    <mergeCell ref="B145:E145"/>
    <mergeCell ref="B146:E146"/>
    <mergeCell ref="B147:E147"/>
    <mergeCell ref="B154:E154"/>
    <mergeCell ref="B135:E135"/>
    <mergeCell ref="B136:E136"/>
    <mergeCell ref="B138:E138"/>
    <mergeCell ref="B139:E139"/>
    <mergeCell ref="B140:E140"/>
    <mergeCell ref="B125:E125"/>
    <mergeCell ref="B211:E211"/>
    <mergeCell ref="B209:E209"/>
    <mergeCell ref="B212:E212"/>
    <mergeCell ref="B213:E213"/>
    <mergeCell ref="B214:E214"/>
    <mergeCell ref="B215:E215"/>
    <mergeCell ref="B216:E216"/>
    <mergeCell ref="B219:E219"/>
    <mergeCell ref="B217:E217"/>
    <mergeCell ref="B218:E218"/>
    <mergeCell ref="B210:E210"/>
    <mergeCell ref="B185:E185"/>
    <mergeCell ref="B192:E192"/>
    <mergeCell ref="B220:E220"/>
    <mergeCell ref="B187:E187"/>
    <mergeCell ref="B188:E188"/>
    <mergeCell ref="B223:E223"/>
    <mergeCell ref="B231:E231"/>
    <mergeCell ref="B239:E239"/>
    <mergeCell ref="B242:E242"/>
    <mergeCell ref="B229:E229"/>
    <mergeCell ref="B230:E230"/>
    <mergeCell ref="B224:E224"/>
    <mergeCell ref="B225:E225"/>
    <mergeCell ref="B226:E226"/>
    <mergeCell ref="B227:E227"/>
    <mergeCell ref="B228:E228"/>
    <mergeCell ref="B232:E232"/>
    <mergeCell ref="B233:E233"/>
    <mergeCell ref="B234:E234"/>
    <mergeCell ref="B235:E235"/>
    <mergeCell ref="B240:E240"/>
    <mergeCell ref="B241:E241"/>
    <mergeCell ref="B221:E221"/>
    <mergeCell ref="B222:E222"/>
  </mergeCells>
  <pageMargins left="0.7" right="0.7" top="0.75" bottom="0.75" header="0.3" footer="0.3"/>
  <pageSetup paperSize="9" scale="64" fitToHeight="0" orientation="landscape" r:id="rId1"/>
  <ignoredErrors>
    <ignoredError sqref="F20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6</vt:i4>
      </vt:variant>
      <vt:variant>
        <vt:lpstr>Imenovani rasponi</vt:lpstr>
      </vt:variant>
      <vt:variant>
        <vt:i4>3</vt:i4>
      </vt:variant>
    </vt:vector>
  </HeadingPairs>
  <TitlesOfParts>
    <vt:vector size="9" baseType="lpstr">
      <vt:lpstr>NASLOVNICA</vt:lpstr>
      <vt:lpstr>SAŽETAK</vt:lpstr>
      <vt:lpstr> Račun prihoda i rashoda</vt:lpstr>
      <vt:lpstr>Rashodi prema izvorima finan</vt:lpstr>
      <vt:lpstr>Rashodi prema funkcijskoj k </vt:lpstr>
      <vt:lpstr>POSEBNI DIO</vt:lpstr>
      <vt:lpstr>' Račun prihoda i rashoda'!Podrucje_ispisa</vt:lpstr>
      <vt:lpstr>NASLOVNICA!Podrucje_ispisa</vt:lpstr>
      <vt:lpstr>SAŽETAK!Podrucje_ispisa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Javna ustanova Park prirode Učka</cp:lastModifiedBy>
  <cp:lastPrinted>2025-12-03T12:04:21Z</cp:lastPrinted>
  <dcterms:created xsi:type="dcterms:W3CDTF">2022-08-12T12:51:27Z</dcterms:created>
  <dcterms:modified xsi:type="dcterms:W3CDTF">2025-12-03T12:04:25Z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Format izgleda izvršenja financijskog plana proračunskog korisnika (1).xlsx</vt:lpwstr>
  </property>
</Properties>
</file>